
<file path=[Content_Types].xml><?xml version="1.0" encoding="utf-8"?>
<Types xmlns="http://schemas.openxmlformats.org/package/2006/content-type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F:\IDRD\COMPILADO DE COMUNICACIONES TRAMITADAS\CONTRATO SEGUNDO SEMESTRE 2024\PROPOSICIÓN 468 USO ESPACIOS\"/>
    </mc:Choice>
  </mc:AlternateContent>
  <xr:revisionPtr revIDLastSave="0" documentId="8_{026E1311-ED3C-4C55-A94C-5C0A32730734}" xr6:coauthVersionLast="47" xr6:coauthVersionMax="47" xr10:uidLastSave="{00000000-0000-0000-0000-000000000000}"/>
  <bookViews>
    <workbookView xWindow="-108" yWindow="-108" windowWidth="23256" windowHeight="12456" xr2:uid="{CBA14E8E-7DE8-4C32-8FA1-B13C07F9725B}"/>
  </bookViews>
  <sheets>
    <sheet name="2024" sheetId="1" r:id="rId1"/>
  </sheets>
  <externalReferences>
    <externalReference r:id="rId2"/>
    <externalReference r:id="rId3"/>
    <externalReference r:id="rId4"/>
  </externalReferences>
  <definedNames>
    <definedName name="_xlnm._FilterDatabase" localSheetId="0" hidden="1">'2024'!$A$9:$K$18</definedName>
    <definedName name="ESTADO">[2]!Tabla30[ESTADO]</definedName>
    <definedName name="LOCALIDAD">[2]!Tabla2[LOCALIDAD]</definedName>
    <definedName name="Nombre_Parque" localSheetId="0">[1]DATOS!$B$4:$B$237</definedName>
    <definedName name="Nombre_Parque">[3]LISTA!$AA$3:$AA$134</definedName>
    <definedName name="SOLICITUD_DIRIGIDA_A">[2]LISTA!$G$25:$G$36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0" i="1" l="1"/>
  <c r="H18" i="1"/>
  <c r="G18" i="1"/>
  <c r="H17" i="1"/>
  <c r="G17" i="1"/>
  <c r="H16" i="1"/>
  <c r="G16" i="1"/>
  <c r="H15" i="1"/>
  <c r="G15" i="1"/>
  <c r="H14" i="1"/>
  <c r="G14" i="1"/>
  <c r="H13" i="1"/>
  <c r="G13" i="1"/>
  <c r="H12" i="1"/>
  <c r="G12" i="1"/>
  <c r="H11" i="1"/>
  <c r="G11" i="1"/>
  <c r="H10" i="1"/>
  <c r="G10" i="1"/>
</calcChain>
</file>

<file path=xl/sharedStrings.xml><?xml version="1.0" encoding="utf-8"?>
<sst xmlns="http://schemas.openxmlformats.org/spreadsheetml/2006/main" count="44" uniqueCount="44">
  <si>
    <t>No. del Contrato</t>
  </si>
  <si>
    <t>SUBDIRECCION DE PARQUES</t>
  </si>
  <si>
    <t>DIVISION ADMINISTRACION DE ESCENARIOS</t>
  </si>
  <si>
    <t xml:space="preserve">CONSOLIDADO  CONTRATOS PARQUES INTERVENIDOS </t>
  </si>
  <si>
    <t>No de Contrato</t>
  </si>
  <si>
    <t>CONTRATISTA</t>
  </si>
  <si>
    <t>DESCRIPCION DEL OBJETO</t>
  </si>
  <si>
    <t>FECHA INICIO</t>
  </si>
  <si>
    <t>FECHA TERMINACION</t>
  </si>
  <si>
    <t>%    AVANCE EJECUCIÓN FÍSICA DEL CONTRATO</t>
  </si>
  <si>
    <t>CONTRATOS DE OBRA</t>
  </si>
  <si>
    <t>CODIGO</t>
  </si>
  <si>
    <t>LOCALIDAD</t>
  </si>
  <si>
    <t>NOMBRE</t>
  </si>
  <si>
    <t>DESCRICION DE LAS OBRAS</t>
  </si>
  <si>
    <t>INVERSIÓN TOTAL 2024</t>
  </si>
  <si>
    <t>3099-2023</t>
  </si>
  <si>
    <t>CONSORCIO PARQUES BOG</t>
  </si>
  <si>
    <t>CONTRATAR MEDIANTE EL SISTEMA DE PRECIOS UNITARIOS Y A MONTO AGOTABLE, EL MANTENIMIENTO, ADECUACIÓN, REPARACIÓN, Y RECUPERACIÓN DE LA INFRAESTRUCTURA DE LOS PARQUES QUE INTEGRAN EL SISTEMA DISTRITAL DE PARQUES ADMINISTRADOS POR EL IDRD</t>
  </si>
  <si>
    <t>LA FRAGUA</t>
  </si>
  <si>
    <t>Mantenimiento de pista de patinaje y actividades electricas
Excavaciones, nivelaciones y rellenos zona infantil y pista de patinaje, se relaizo el cambio de tecnologia mejorando los niveles de iluminacion cambiando iluminacion metal halide con iluminacion tipo led y cumpliendo con los niveles fotometricos solicitados por la entidad IDRD, adicionalmente en las zonas de baños y zona administrativa se realizo el cambio de tecnologia cambiando luminarias fluorecentes por LED, haciendo mantenimiento a los tomacorrientes e interruptores en mal estado, adicionalmente en el caso de ver cableado existente expuesto se realizo la adecuacion cumpliendo con normatica retie
Impresión de vanner valla 􀏲x􀏯, desmonte valla existente, instalación de valla y mantenimiento de estructura
Se adelanta un cobro del 40% correspondiente a la compra e importacion de los juegos infantiles y piso caucho
Suministro de juegos infantiles y piso caucho
Se realiza el mantenimiento de cajas hidraulicas del parque
Suministro e instalacion de piso en granulo de caucho, suministro e instalación de juegos infantiles, se realiza mantenimiento, pintura e instalacion de baranda M-83</t>
  </si>
  <si>
    <t>VILLA DE LOS ALPES</t>
  </si>
  <si>
    <t>Actividades electricas, pulidad e pista de patinaje
Mantenimiento de biosaludables, pintura baranda pista de patinaje, se relaizo el cambio de tecnologia mejorando los niveles de iluminacion cambiando iluminacion metal halide con iluminacion tipo led y cumpliendo con los niveles fotometricos solicitados por la entidad IDRD, adicionalmente en las zonas de baños y zona administrativa se realizo el cambio de tecnologia cambiando luminarias fluorecentes por LED, haciendo mantenimiento a los tomacorrientes e interruptores en mal estado, adicionalmente en el caso de ver cableado existente expuesto se realizo la adecuacion cumpliendo con normatica retie.
Desmonte, suministro e instalacion de banca abdominal zona ruta de la vida, desmonte marco y puerta zona cafeteria coliseo, fachada verde
Se realiza la demolicion de la carpeta asfaltica existente en la zona de la cancha de futbol, se realiza el cobro del 40% del recubrimiento sintetico que correspondiente a la compra e importacion del material
Excavación metálica para cancha, suministro e instalación de geotextil
Se realiza la excavacion asi como la conformacion de la estructura portante de la cancha de microfutbol, se realiza el recubrimiento sintetico y la pintura de las porterias</t>
  </si>
  <si>
    <t>DEPORTIVO PRIMERO DE MAYO</t>
  </si>
  <si>
    <t>Actividades electricas
Se realiza cambio de tecnologia, se hace el desmonte de las lumiarias existentes metal halide y se instalan las nuevas luminarias tipo led dando cumplimiento con la normativa IDRD de cumplir con 300 luxes en la pista de patinaje
Se continua con la instalacion de cableado para la acometida de la pista de patinaje
Se realiza cambio de tecnologia, se hace el desmonte de las lumiarias existentes metal halide y se instalan las nuevas luminarias tipo led dando cumplimiento con la normativa IDRD</t>
  </si>
  <si>
    <t>ALTA BLANCA</t>
  </si>
  <si>
    <t>Mantenimeinto de cerramiento y pista de patinaje
Cambio de accesorios hidraulicos, verificacion de funcionamiento de push sanitarios, Impresion Vanner Valla 6x3
Pulida y lavado general de pista de patinaje</t>
  </si>
  <si>
    <t>SERVITA</t>
  </si>
  <si>
    <t>Actividades electricas
Se realiza cambio de tecnologia, se hace el desmonte de las lumiarias existentes metal halide y se
instalan las nuevas luminarias tipo led dando cumplimiento con la normativa IDRD de cumplir con
300 luxes en la pista de patinaje</t>
  </si>
  <si>
    <t>GILMA GIMENEZ (LAS MARGARITAS)</t>
  </si>
  <si>
    <t>Actividades electricas
Las actividades que se están realizando es Gilma Jimenez, corresponde al cambio de acometidas que llega al tablero de fútbol 11, También se está cambiando de tecnología, remplazando luminarias metal halide por luminarias tipo led y así mejorando los niveles fotométricos actuales para las canchas de fútbol 5A - fútbol 5B y fútbol 8
Se realiza un cobro del 40% correspondiente a la compra e importacion de los juegos infantiles y piso caucho
Suministro piso caucho. Instalacion de tuberia de 1 1/4", mantenimeinto de fluxometro, suministro de luminarias para escenario
Se realiza mantenimiento a zona de baños.
Se realiza actualizacion suministro e instalación de luminarias de las zonas de la cancha de futbol 11, futbol 8, futbol 5A, futbol 5B y pista de patinaje, se realiza mantenimiento de tableros de control.</t>
  </si>
  <si>
    <t>SAUZALITO</t>
  </si>
  <si>
    <t>EMERGENCIAS: Vinilos adhesivos zonas comunes
Impresion Vanner Valla 6x3
Se realiza la actualizacion de tecnologia en la zona administrativa cambiando las luminarias fluorecentes por luminarias LED dejando ajustado los circuitos para que funcionaran con interruptores de forma adecuada
Se realiza la actualizacion de tecnologia en la zona de patinaje y cancha de microfutbol</t>
  </si>
  <si>
    <t>3188/2023</t>
  </si>
  <si>
    <t>PROMCIVILE</t>
  </si>
  <si>
    <t>Grupo 1, "Contratar mediante el sistema de precios unitarios y a monto agotable, el mantenimiento y adecuación, de los escenarios administrados por el IDRD".</t>
  </si>
  <si>
    <t>LA GAITANA</t>
  </si>
  <si>
    <t>mantenimineto pista de patinaje</t>
  </si>
  <si>
    <t>4060/2024</t>
  </si>
  <si>
    <t>CONSORCIO BELZCON IDRD 1</t>
  </si>
  <si>
    <t>“CONTRATAR MEDIANTE EL SISTEMA DE PRECIOS UNITARIOS Y A MONTO AGOTABLE, EL
MANTENIMIENTO, ADECUACIÓN, REPARACIÓN Y RECUPERACIÓN DE PARQUES Y CAMPOS DEPORTIVOS
ADMINISTRADOS POR EL IDRD”.
GRUPO 2 - “MANTENIMIENTO, ADECUACIÓN, REPARACIÓN Y RECUPERACIÓN DE LA INFRAESTRUCTURA
DE LOS PARQUES QUE INTEGRAN EL SISTEMA DISTRITAL DE PARQUES ADMINISTRADOS POR EL IDRD”.</t>
  </si>
  <si>
    <t>PARQUE NACIONAL ENRIQUE OLAYA</t>
  </si>
  <si>
    <t>1. Instalación de canecas.  
2. Mantenimiento de columnas y pintura blanca.  
3. Suministro e instalación de bancas. 
4. En la zona del mapa de las Américas se funden y pintan las losetas en colores amarillo, azul y rojo; fundido de bordillos en granito pulido e instalación de tubería para cárcamo de desagüe.  
6. Demolición de parrillas y empradización.  
7. También se avanza en el suministro de instalación del cerramiento en forma de media luna. 
8. Reparación de un medio muro en la jardinera de la rotonda y el suministro e instalación de señalética. 
9. Seguimos avanzando en el mantenimiento y recuperación del sendero de la virgen. 
10. Se construye un muro debajo del puente para completar las intervenciones planificadas.
11. Continuamos adelantando el suministro e instalación de señalización. 
 12. Seguimos trabajando en el mantenimiento de la pista de patinaje.</t>
  </si>
  <si>
    <t>TOTAL INVERSION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</si>
</sst>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
    <numFmt numFmtId="165" formatCode="_-&quot;$&quot;\ * #,##0.00_-;\-&quot;$&quot;\ * #,##0.00_-;_-&quot;$&quot;\ * &quot;-&quot;??_-;_-@"/>
    <numFmt numFmtId="166" formatCode="&quot;$&quot;#,##0.00"/>
    <numFmt numFmtId="167" formatCode="d/m/yyyy"/>
  </numFmts>
  <fonts count="8" x14ac:knownFonts="1">
    <font>
      <sz val="11"/>
      <color theme="1"/>
      <name val="Aptos Narrow"/>
      <family val="2"/>
      <scheme val="minor"/>
    </font>
    <font>
      <sz val="11"/>
      <color rgb="FF000000"/>
      <name val="Aptos Narrow"/>
      <family val="2"/>
      <scheme val="minor"/>
    </font>
    <font>
      <b/>
      <sz val="9"/>
      <color theme="1"/>
      <name val="Arial"/>
      <family val="2"/>
    </font>
    <font>
      <b/>
      <sz val="9"/>
      <color rgb="FF000000"/>
      <name val="Arial"/>
      <family val="2"/>
    </font>
    <font>
      <sz val="9"/>
      <color rgb="FF000000"/>
      <name val="Arial"/>
      <family val="2"/>
    </font>
    <font>
      <sz val="9"/>
      <color rgb="FF000000"/>
      <name val="Calibri"/>
      <family val="2"/>
    </font>
    <font>
      <sz val="11"/>
      <name val="Calibri"/>
      <family val="2"/>
    </font>
    <font>
      <sz val="9"/>
      <color theme="1"/>
      <name val="Arial"/>
      <family val="2"/>
    </font>
  </fonts>
  <fills count="4">
    <fill>
      <patternFill patternType="none"/>
    </fill>
    <fill>
      <patternFill patternType="gray125"/>
    </fill>
    <fill>
      <patternFill patternType="solid">
        <fgColor rgb="FFD8D8D8"/>
        <bgColor rgb="FFD8D8D8"/>
      </patternFill>
    </fill>
    <fill>
      <patternFill patternType="solid">
        <fgColor theme="0"/>
        <bgColor theme="0"/>
      </patternFill>
    </fill>
  </fills>
  <borders count="16">
    <border>
      <left/>
      <right/>
      <top/>
      <bottom/>
      <diagonal/>
    </border>
    <border>
      <left style="medium">
        <color rgb="FF000000"/>
      </left>
      <right style="thin">
        <color rgb="FF000000"/>
      </right>
      <top style="medium">
        <color rgb="FF000000"/>
      </top>
      <bottom/>
      <diagonal/>
    </border>
    <border>
      <left style="medium">
        <color rgb="FF000000"/>
      </left>
      <right style="thin">
        <color rgb="FF000000"/>
      </right>
      <top/>
      <bottom style="medium">
        <color rgb="FF000000"/>
      </bottom>
      <diagonal/>
    </border>
    <border>
      <left style="thin">
        <color rgb="FF000000"/>
      </left>
      <right style="thin">
        <color rgb="FF000000"/>
      </right>
      <top style="medium">
        <color rgb="FF000000"/>
      </top>
      <bottom/>
      <diagonal/>
    </border>
    <border>
      <left style="thin">
        <color rgb="FF000000"/>
      </left>
      <right/>
      <top style="medium">
        <color rgb="FF000000"/>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style="medium">
        <color rgb="FF000000"/>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right style="thin">
        <color rgb="FF000000"/>
      </right>
      <top style="medium">
        <color rgb="FF000000"/>
      </top>
      <bottom/>
      <diagonal/>
    </border>
    <border>
      <left style="thin">
        <color rgb="FF000000"/>
      </left>
      <right style="medium">
        <color rgb="FF000000"/>
      </right>
      <top style="medium">
        <color rgb="FF000000"/>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58">
    <xf numFmtId="0" fontId="0" fillId="0" borderId="0" xfId="0"/>
    <xf numFmtId="49" fontId="2" fillId="2" borderId="1" xfId="1" applyNumberFormat="1" applyFont="1" applyFill="1" applyBorder="1" applyAlignment="1">
      <alignment horizontal="center" vertical="center" wrapText="1"/>
    </xf>
    <xf numFmtId="49" fontId="3" fillId="0" borderId="0" xfId="1" applyNumberFormat="1" applyFont="1" applyAlignment="1">
      <alignment horizontal="center" vertical="center" wrapText="1"/>
    </xf>
    <xf numFmtId="0" fontId="4" fillId="0" borderId="0" xfId="1" applyFont="1" applyAlignment="1">
      <alignment horizontal="center" vertical="center" wrapText="1"/>
    </xf>
    <xf numFmtId="15" fontId="4" fillId="0" borderId="0" xfId="1" applyNumberFormat="1" applyFont="1" applyAlignment="1">
      <alignment horizontal="center" vertical="center"/>
    </xf>
    <xf numFmtId="164" fontId="4" fillId="0" borderId="0" xfId="1" applyNumberFormat="1" applyFont="1" applyAlignment="1">
      <alignment horizontal="center" vertical="center"/>
    </xf>
    <xf numFmtId="164" fontId="4" fillId="0" borderId="0" xfId="1" applyNumberFormat="1" applyFont="1" applyAlignment="1">
      <alignment horizontal="center" vertical="center" wrapText="1"/>
    </xf>
    <xf numFmtId="164" fontId="4" fillId="0" borderId="0" xfId="1" applyNumberFormat="1" applyFont="1" applyAlignment="1">
      <alignment horizontal="left" vertical="center" wrapText="1"/>
    </xf>
    <xf numFmtId="0" fontId="4" fillId="0" borderId="0" xfId="1" applyFont="1" applyAlignment="1">
      <alignment vertical="center"/>
    </xf>
    <xf numFmtId="165" fontId="5" fillId="0" borderId="0" xfId="1" applyNumberFormat="1" applyFont="1"/>
    <xf numFmtId="0" fontId="1" fillId="0" borderId="0" xfId="1"/>
    <xf numFmtId="0" fontId="6" fillId="0" borderId="2" xfId="1" applyFont="1" applyBorder="1"/>
    <xf numFmtId="0" fontId="4" fillId="0" borderId="0" xfId="1" applyFont="1" applyAlignment="1">
      <alignment horizontal="center" vertical="center"/>
    </xf>
    <xf numFmtId="0" fontId="5" fillId="0" borderId="0" xfId="1" applyFont="1"/>
    <xf numFmtId="0" fontId="4" fillId="0" borderId="0" xfId="1" applyFont="1" applyAlignment="1">
      <alignment horizontal="center" vertical="center"/>
    </xf>
    <xf numFmtId="0" fontId="1" fillId="0" borderId="0" xfId="1"/>
    <xf numFmtId="0" fontId="3" fillId="0" borderId="0" xfId="1" applyFont="1" applyAlignment="1">
      <alignment horizontal="center" vertical="center"/>
    </xf>
    <xf numFmtId="0" fontId="4" fillId="3" borderId="0" xfId="1" applyFont="1" applyFill="1" applyAlignment="1">
      <alignment horizontal="center" vertical="center" wrapText="1"/>
    </xf>
    <xf numFmtId="15" fontId="4" fillId="3" borderId="0" xfId="1" applyNumberFormat="1" applyFont="1" applyFill="1" applyAlignment="1">
      <alignment horizontal="center" vertical="center"/>
    </xf>
    <xf numFmtId="164" fontId="4" fillId="3" borderId="0" xfId="1" applyNumberFormat="1" applyFont="1" applyFill="1" applyAlignment="1">
      <alignment horizontal="center" vertical="center"/>
    </xf>
    <xf numFmtId="164" fontId="4" fillId="3" borderId="0" xfId="1" applyNumberFormat="1" applyFont="1" applyFill="1" applyAlignment="1">
      <alignment horizontal="center" vertical="center" wrapText="1"/>
    </xf>
    <xf numFmtId="164" fontId="4" fillId="3" borderId="0" xfId="1" applyNumberFormat="1" applyFont="1" applyFill="1" applyAlignment="1">
      <alignment horizontal="left" vertical="center" wrapText="1"/>
    </xf>
    <xf numFmtId="49" fontId="2" fillId="2" borderId="3" xfId="1" applyNumberFormat="1" applyFont="1" applyFill="1" applyBorder="1" applyAlignment="1">
      <alignment horizontal="center" vertical="center" wrapText="1"/>
    </xf>
    <xf numFmtId="0" fontId="3" fillId="2" borderId="3" xfId="1" applyFont="1" applyFill="1" applyBorder="1" applyAlignment="1">
      <alignment horizontal="center" vertical="center" wrapText="1"/>
    </xf>
    <xf numFmtId="0" fontId="2" fillId="2" borderId="3" xfId="1" applyFont="1" applyFill="1" applyBorder="1" applyAlignment="1">
      <alignment horizontal="center" vertical="center" wrapText="1"/>
    </xf>
    <xf numFmtId="164" fontId="2" fillId="2" borderId="4" xfId="1" applyNumberFormat="1" applyFont="1" applyFill="1" applyBorder="1" applyAlignment="1">
      <alignment horizontal="center" vertical="center" wrapText="1"/>
    </xf>
    <xf numFmtId="4" fontId="2" fillId="2" borderId="5" xfId="1" applyNumberFormat="1" applyFont="1" applyFill="1" applyBorder="1" applyAlignment="1">
      <alignment horizontal="center" vertical="center" wrapText="1"/>
    </xf>
    <xf numFmtId="0" fontId="6" fillId="0" borderId="6" xfId="1" applyFont="1" applyBorder="1"/>
    <xf numFmtId="0" fontId="6" fillId="0" borderId="7" xfId="1" applyFont="1" applyBorder="1"/>
    <xf numFmtId="0" fontId="3" fillId="2" borderId="7" xfId="1" applyFont="1" applyFill="1" applyBorder="1" applyAlignment="1">
      <alignment horizontal="center" vertical="center"/>
    </xf>
    <xf numFmtId="0" fontId="6" fillId="0" borderId="8" xfId="1" applyFont="1" applyBorder="1"/>
    <xf numFmtId="0" fontId="6" fillId="0" borderId="9" xfId="1" applyFont="1" applyBorder="1"/>
    <xf numFmtId="0" fontId="6" fillId="0" borderId="10" xfId="1" applyFont="1" applyBorder="1"/>
    <xf numFmtId="0" fontId="6" fillId="0" borderId="11" xfId="1" applyFont="1" applyBorder="1"/>
    <xf numFmtId="0" fontId="6" fillId="0" borderId="12" xfId="1" applyFont="1" applyBorder="1"/>
    <xf numFmtId="0" fontId="3" fillId="2" borderId="12" xfId="1" applyFont="1" applyFill="1" applyBorder="1" applyAlignment="1">
      <alignment horizontal="center" vertical="center"/>
    </xf>
    <xf numFmtId="0" fontId="2" fillId="2" borderId="5" xfId="1" applyFont="1" applyFill="1" applyBorder="1" applyAlignment="1">
      <alignment horizontal="center" vertical="center" wrapText="1"/>
    </xf>
    <xf numFmtId="0" fontId="2" fillId="2" borderId="6" xfId="1" applyFont="1" applyFill="1" applyBorder="1" applyAlignment="1">
      <alignment horizontal="center" vertical="center" wrapText="1"/>
    </xf>
    <xf numFmtId="0" fontId="2" fillId="2" borderId="13" xfId="1" applyFont="1" applyFill="1" applyBorder="1" applyAlignment="1">
      <alignment horizontal="center" vertical="center" wrapText="1"/>
    </xf>
    <xf numFmtId="164" fontId="2" fillId="2" borderId="3" xfId="1" applyNumberFormat="1" applyFont="1" applyFill="1" applyBorder="1" applyAlignment="1">
      <alignment horizontal="center" vertical="center" wrapText="1"/>
    </xf>
    <xf numFmtId="0" fontId="2" fillId="2" borderId="3" xfId="1" applyFont="1" applyFill="1" applyBorder="1" applyAlignment="1">
      <alignment horizontal="center" vertical="center" wrapText="1"/>
    </xf>
    <xf numFmtId="166" fontId="2" fillId="2" borderId="14" xfId="1" applyNumberFormat="1" applyFont="1" applyFill="1" applyBorder="1" applyAlignment="1">
      <alignment horizontal="center" vertical="center" wrapText="1"/>
    </xf>
    <xf numFmtId="166" fontId="5" fillId="0" borderId="0" xfId="1" applyNumberFormat="1" applyFont="1" applyAlignment="1">
      <alignment horizontal="right"/>
    </xf>
    <xf numFmtId="0" fontId="7" fillId="0" borderId="15" xfId="1" applyFont="1" applyBorder="1" applyAlignment="1">
      <alignment horizontal="center" vertical="center" wrapText="1"/>
    </xf>
    <xf numFmtId="167" fontId="7" fillId="0" borderId="15" xfId="1" applyNumberFormat="1" applyFont="1" applyBorder="1" applyAlignment="1">
      <alignment horizontal="center" vertical="center" wrapText="1"/>
    </xf>
    <xf numFmtId="10" fontId="7" fillId="0" borderId="15" xfId="1" applyNumberFormat="1" applyFont="1" applyBorder="1" applyAlignment="1">
      <alignment horizontal="center" vertical="center" wrapText="1"/>
    </xf>
    <xf numFmtId="0" fontId="4" fillId="0" borderId="15" xfId="1" applyFont="1" applyBorder="1" applyAlignment="1">
      <alignment horizontal="center" vertical="center" wrapText="1"/>
    </xf>
    <xf numFmtId="0" fontId="7" fillId="0" borderId="15" xfId="1" applyFont="1" applyBorder="1" applyAlignment="1">
      <alignment horizontal="left" vertical="center" wrapText="1"/>
    </xf>
    <xf numFmtId="165" fontId="4" fillId="0" borderId="15" xfId="1" applyNumberFormat="1" applyFont="1" applyBorder="1" applyAlignment="1">
      <alignment vertical="center" wrapText="1"/>
    </xf>
    <xf numFmtId="166" fontId="5" fillId="0" borderId="0" xfId="1" applyNumberFormat="1" applyFont="1" applyAlignment="1">
      <alignment vertical="center"/>
    </xf>
    <xf numFmtId="166" fontId="5" fillId="0" borderId="0" xfId="1" applyNumberFormat="1" applyFont="1"/>
    <xf numFmtId="0" fontId="7" fillId="0" borderId="15" xfId="1" applyFont="1" applyBorder="1" applyAlignment="1">
      <alignment horizontal="center" vertical="center" wrapText="1"/>
    </xf>
    <xf numFmtId="167" fontId="7" fillId="0" borderId="15" xfId="1" applyNumberFormat="1" applyFont="1" applyBorder="1" applyAlignment="1">
      <alignment horizontal="center" vertical="center" wrapText="1"/>
    </xf>
    <xf numFmtId="10" fontId="7" fillId="0" borderId="15" xfId="1" applyNumberFormat="1" applyFont="1" applyBorder="1" applyAlignment="1">
      <alignment horizontal="center" vertical="center" wrapText="1"/>
    </xf>
    <xf numFmtId="0" fontId="4" fillId="0" borderId="15" xfId="1" applyFont="1" applyBorder="1" applyAlignment="1">
      <alignment horizontal="left" vertical="center" wrapText="1"/>
    </xf>
    <xf numFmtId="0" fontId="4" fillId="0" borderId="15" xfId="1" applyFont="1" applyBorder="1" applyAlignment="1">
      <alignment horizontal="left" wrapText="1"/>
    </xf>
    <xf numFmtId="0" fontId="1" fillId="0" borderId="0" xfId="1" applyAlignment="1">
      <alignment wrapText="1"/>
    </xf>
    <xf numFmtId="165" fontId="1" fillId="0" borderId="0" xfId="1" applyNumberFormat="1"/>
  </cellXfs>
  <cellStyles count="2">
    <cellStyle name="Normal" xfId="0" builtinId="0"/>
    <cellStyle name="Normal 10 2" xfId="1" xr:uid="{DF8A8CC7-B504-442A-82D7-DEA408D27E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9</xdr:col>
      <xdr:colOff>923925</xdr:colOff>
      <xdr:row>6</xdr:row>
      <xdr:rowOff>0</xdr:rowOff>
    </xdr:from>
    <xdr:ext cx="1352550" cy="647700"/>
    <xdr:pic>
      <xdr:nvPicPr>
        <xdr:cNvPr id="2" name="image1.jpg" title="Imagen">
          <a:extLst>
            <a:ext uri="{FF2B5EF4-FFF2-40B4-BE49-F238E27FC236}">
              <a16:creationId xmlns:a16="http://schemas.microsoft.com/office/drawing/2014/main" id="{E6A17A86-B38C-4E7B-901C-3A7B89A83BD3}"/>
            </a:ext>
          </a:extLst>
        </xdr:cNvPr>
        <xdr:cNvPicPr preferRelativeResize="0"/>
      </xdr:nvPicPr>
      <xdr:blipFill>
        <a:blip xmlns:r="http://schemas.openxmlformats.org/officeDocument/2006/relationships" r:embed="rId1" cstate="print"/>
        <a:stretch>
          <a:fillRect/>
        </a:stretch>
      </xdr:blipFill>
      <xdr:spPr>
        <a:xfrm>
          <a:off x="13405485" y="0"/>
          <a:ext cx="1352550" cy="647700"/>
        </a:xfrm>
        <a:prstGeom prst="rect">
          <a:avLst/>
        </a:prstGeom>
        <a:noFill/>
      </xdr:spPr>
    </xdr:pic>
    <xdr:clientData fLocksWithSheet="0"/>
  </xdr:one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idrdcol-my.sharepoint.com/personal/katherin_baquero_idrd_gov_co/Documents/CUADROS%20RESUMEN%20CONTRATOS/2024/CUADRO%20RESUMEN%20MANTENIMIENTO%20PARQUES%20POR%20CONTRATOS%202024%20-%20INVERSI&#211;N%20DICIEMBRE.xlsx" TargetMode="External"/><Relationship Id="rId1" Type="http://schemas.openxmlformats.org/officeDocument/2006/relationships/externalLinkPath" Target="https://idrdcol-my.sharepoint.com/personal/katherin_baquero_idrd_gov_co/Documents/CUADROS%20RESUMEN%20CONTRATOS/2025/CUADRO%20RESUMEN%20MANTENIMIENTO%20PARQUES%20POR%20CONTRATOS%202024%20-%20INVERSI&#211;N%20DICIEMBR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Usuario\Desktop\Seguimiento%20de%20Mantenimiento%20-%20Macros%20Consolidada.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idrdcol-my.sharepoint.com/Users/Usuario/Desktop/IDRD/informes%20de%20pagos%20contrato%200049%20del%202023/Matrices/Seguimiento%20de%20Mantenimiento%20-%20Macros%20Consolidada%20202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TTO Y OBRA"/>
      <sheetName val="TOTAL PARQUES"/>
      <sheetName val="DATOS"/>
    </sheetNames>
    <sheetDataSet>
      <sheetData sheetId="0"/>
      <sheetData sheetId="1"/>
      <sheetData sheetId="2">
        <row r="4">
          <cell r="B4" t="str">
            <v>LA VIDA</v>
          </cell>
        </row>
        <row r="5">
          <cell r="B5" t="str">
            <v>SERVITA</v>
          </cell>
        </row>
        <row r="6">
          <cell r="B6" t="str">
            <v>NUEVA AUTOPISTA</v>
          </cell>
        </row>
        <row r="7">
          <cell r="B7" t="str">
            <v>ALTA BLANCA</v>
          </cell>
        </row>
        <row r="8">
          <cell r="B8" t="str">
            <v>EL COUNTRY</v>
          </cell>
        </row>
        <row r="9">
          <cell r="B9" t="str">
            <v>CEDRITOS</v>
          </cell>
        </row>
        <row r="10">
          <cell r="B10" t="str">
            <v>TOBERIN</v>
          </cell>
        </row>
        <row r="11">
          <cell r="B11" t="str">
            <v>DESARROLLO VERBENAL II</v>
          </cell>
        </row>
        <row r="12">
          <cell r="B12" t="str">
            <v>URBANIZACION LOS MOLINOS</v>
          </cell>
        </row>
        <row r="13">
          <cell r="B13" t="str">
            <v>ESTRELLA NORTE</v>
          </cell>
        </row>
        <row r="14">
          <cell r="B14" t="str">
            <v>VERBENAL</v>
          </cell>
        </row>
        <row r="15">
          <cell r="B15" t="str">
            <v>URB. CALLE 170 / ALAMEDA</v>
          </cell>
        </row>
        <row r="16">
          <cell r="B16" t="str">
            <v>GUSTAVO URIBE</v>
          </cell>
        </row>
        <row r="17">
          <cell r="B17" t="str">
            <v>CANAL EL VIRREY - EL CHICO</v>
          </cell>
        </row>
        <row r="18">
          <cell r="B18" t="str">
            <v>SUCRE O HIPPIES</v>
          </cell>
        </row>
        <row r="19">
          <cell r="B19" t="str">
            <v>LA CABRERA (JAPON)</v>
          </cell>
        </row>
        <row r="20">
          <cell r="B20" t="str">
            <v>LOS LACHES LA MINA</v>
          </cell>
        </row>
        <row r="21">
          <cell r="B21" t="str">
            <v>PARQUE NACIONAL ENRIQUE OLAYA</v>
          </cell>
        </row>
        <row r="22">
          <cell r="B22" t="str">
            <v>LAS CRUCES</v>
          </cell>
        </row>
        <row r="23">
          <cell r="B23" t="str">
            <v>INDEPENDENCIA BICENTENARIO</v>
          </cell>
        </row>
        <row r="24">
          <cell r="B24" t="str">
            <v>SENDERO A MONSERRATE</v>
          </cell>
        </row>
        <row r="25">
          <cell r="B25" t="str">
            <v>TERCER MILENIO</v>
          </cell>
        </row>
        <row r="26">
          <cell r="B26" t="str">
            <v>PLAZA DE TOROS</v>
          </cell>
        </row>
        <row r="27">
          <cell r="B27" t="str">
            <v>DESARROLLO LOURDES</v>
          </cell>
        </row>
        <row r="28">
          <cell r="B28" t="str">
            <v>DESARROLLO LOS LACHES</v>
          </cell>
        </row>
        <row r="29">
          <cell r="B29" t="str">
            <v>DESARROLLO LOURDES III</v>
          </cell>
        </row>
        <row r="30">
          <cell r="B30"/>
        </row>
        <row r="31">
          <cell r="B31"/>
        </row>
        <row r="32">
          <cell r="B32" t="str">
            <v>SANTANDER</v>
          </cell>
        </row>
        <row r="33">
          <cell r="B33"/>
        </row>
        <row r="34">
          <cell r="B34" t="str">
            <v>MORALBA</v>
          </cell>
        </row>
        <row r="35">
          <cell r="B35" t="str">
            <v>VILLA DE LOS ALPES</v>
          </cell>
        </row>
        <row r="36">
          <cell r="B36" t="str">
            <v>GAITAN CORTES</v>
          </cell>
        </row>
        <row r="37">
          <cell r="B37" t="str">
            <v>LA VICTORIA</v>
          </cell>
        </row>
        <row r="38">
          <cell r="B38" t="str">
            <v>CEFE SAN CRISTOBAL</v>
          </cell>
        </row>
        <row r="39">
          <cell r="B39" t="str">
            <v>SAN CRISTOBAL</v>
          </cell>
        </row>
        <row r="40">
          <cell r="B40" t="str">
            <v>DEPORTIVO PRIMERO DE MAYO</v>
          </cell>
        </row>
        <row r="41">
          <cell r="B41" t="str">
            <v>URB. ANTIOQUIA</v>
          </cell>
        </row>
        <row r="42">
          <cell r="B42" t="str">
            <v>LA AURORA II</v>
          </cell>
        </row>
        <row r="43">
          <cell r="B43" t="str">
            <v>VALLES DE CAFAM</v>
          </cell>
        </row>
        <row r="44">
          <cell r="B44" t="str">
            <v>LA ANDREA</v>
          </cell>
        </row>
        <row r="45">
          <cell r="B45" t="str">
            <v>EL VIRREY SUR</v>
          </cell>
        </row>
        <row r="46">
          <cell r="B46" t="str">
            <v>FAMACO</v>
          </cell>
        </row>
        <row r="47">
          <cell r="B47" t="str">
            <v>VILLA ALEMANA</v>
          </cell>
        </row>
        <row r="48">
          <cell r="B48" t="str">
            <v>SAN CAYETANO</v>
          </cell>
        </row>
        <row r="49">
          <cell r="B49" t="str">
            <v>MIRAVALLE</v>
          </cell>
        </row>
        <row r="50">
          <cell r="B50" t="str">
            <v>ALFONSO LOPEZ</v>
          </cell>
        </row>
        <row r="51">
          <cell r="B51" t="str">
            <v>NUEVO USME</v>
          </cell>
        </row>
        <row r="52">
          <cell r="B52" t="str">
            <v>NUEVO MILENIO</v>
          </cell>
        </row>
        <row r="53">
          <cell r="B53" t="str">
            <v>NUEVO MUZU</v>
          </cell>
        </row>
        <row r="54">
          <cell r="B54" t="str">
            <v>CEFE TUNAL</v>
          </cell>
        </row>
        <row r="55">
          <cell r="B55" t="str">
            <v>EL TUNAL</v>
          </cell>
        </row>
        <row r="56">
          <cell r="B56" t="str">
            <v>LAGUNETA</v>
          </cell>
        </row>
        <row r="57">
          <cell r="B57" t="str">
            <v>URB. TUNJUELITO</v>
          </cell>
        </row>
        <row r="58">
          <cell r="B58" t="str">
            <v>URB. LA LAGUNA (VENECIA)</v>
          </cell>
        </row>
        <row r="59">
          <cell r="B59" t="str">
            <v>PMR EL REDENTOR</v>
          </cell>
        </row>
        <row r="60">
          <cell r="B60" t="str">
            <v>LAURELES NARANJOS</v>
          </cell>
        </row>
        <row r="61">
          <cell r="B61" t="str">
            <v>TIMIZA SECTOR VILLA DEL RIO</v>
          </cell>
        </row>
        <row r="62">
          <cell r="B62" t="str">
            <v>AUTOPISTA SUR (PAVCO)</v>
          </cell>
        </row>
        <row r="63">
          <cell r="B63" t="str">
            <v>CLARELANDIA</v>
          </cell>
        </row>
        <row r="64">
          <cell r="B64" t="str">
            <v>PARQUE DEL RIO MARYLAND</v>
          </cell>
        </row>
        <row r="65">
          <cell r="B65" t="str">
            <v>PALESTINA</v>
          </cell>
        </row>
        <row r="66">
          <cell r="B66" t="str">
            <v>EL RECREO</v>
          </cell>
        </row>
        <row r="67">
          <cell r="B67" t="str">
            <v>LA ESPERANZA</v>
          </cell>
        </row>
        <row r="68">
          <cell r="B68" t="str">
            <v>TIBANICA</v>
          </cell>
        </row>
        <row r="69">
          <cell r="B69" t="str">
            <v>PORVENIR</v>
          </cell>
        </row>
        <row r="70">
          <cell r="B70" t="str">
            <v>URB. CHICALA</v>
          </cell>
        </row>
        <row r="71">
          <cell r="B71" t="str">
            <v>SANTIAGO DE ATALAYA</v>
          </cell>
        </row>
        <row r="72">
          <cell r="B72" t="str">
            <v>PORTAL DEL SOL</v>
          </cell>
        </row>
        <row r="73">
          <cell r="B73" t="str">
            <v>CIUDADELA CAMPO VERDE</v>
          </cell>
        </row>
        <row r="74">
          <cell r="B74" t="str">
            <v>PATIO BONITO</v>
          </cell>
        </row>
        <row r="75">
          <cell r="B75" t="str">
            <v>MARSELLA</v>
          </cell>
        </row>
        <row r="76">
          <cell r="B76" t="str">
            <v>BIBLIOTECA EL TINTAL</v>
          </cell>
        </row>
        <row r="77">
          <cell r="B77" t="str">
            <v>EL PORVENIR (GIBRALTAR)</v>
          </cell>
        </row>
        <row r="78">
          <cell r="B78" t="str">
            <v>BELLAVISTA - DINDALITO</v>
          </cell>
        </row>
        <row r="79">
          <cell r="B79" t="str">
            <v>CASTILLA</v>
          </cell>
        </row>
        <row r="80">
          <cell r="B80" t="str">
            <v>LA IGUALDAD</v>
          </cell>
        </row>
        <row r="81">
          <cell r="B81" t="str">
            <v>TIMIZA</v>
          </cell>
        </row>
        <row r="82">
          <cell r="B82" t="str">
            <v>CAYETANO CAÑIZARES</v>
          </cell>
        </row>
        <row r="83">
          <cell r="B83" t="str">
            <v>LA AMISTAD</v>
          </cell>
        </row>
        <row r="84">
          <cell r="B84" t="str">
            <v>GILMA GIMENEZ (LAS MARGARITAS)</v>
          </cell>
        </row>
        <row r="85">
          <cell r="B85" t="str">
            <v>ESTADIO DE TECHO</v>
          </cell>
        </row>
        <row r="86">
          <cell r="B86" t="str">
            <v>SAN IGNACIO</v>
          </cell>
        </row>
        <row r="87">
          <cell r="B87" t="str">
            <v>CARVAJAL</v>
          </cell>
        </row>
        <row r="88">
          <cell r="B88" t="str">
            <v>VILLA ALSACIA</v>
          </cell>
        </row>
        <row r="89">
          <cell r="B89" t="str">
            <v>AMERICAS OCCIDENTAL</v>
          </cell>
        </row>
        <row r="90">
          <cell r="B90" t="str">
            <v>VILLA DE LOS SAUCES</v>
          </cell>
        </row>
        <row r="91">
          <cell r="B91" t="str">
            <v>LAS LUCES Y VILLA RICA</v>
          </cell>
        </row>
        <row r="92">
          <cell r="B92" t="str">
            <v>LA ALEJANDRA</v>
          </cell>
        </row>
        <row r="93">
          <cell r="B93" t="str">
            <v>LAGO TIMIZA I ETAPA</v>
          </cell>
        </row>
        <row r="94">
          <cell r="B94" t="str">
            <v>VILLA SAUCES</v>
          </cell>
        </row>
        <row r="95">
          <cell r="B95" t="str">
            <v>PRIMAVERA</v>
          </cell>
        </row>
        <row r="96">
          <cell r="B96" t="str">
            <v>MUNDO AVENTURA (AMERICAS)</v>
          </cell>
        </row>
        <row r="97">
          <cell r="B97" t="str">
            <v>CARMEN DE LA LAGUNA</v>
          </cell>
        </row>
        <row r="98">
          <cell r="B98" t="str">
            <v>CANAL BOYACA</v>
          </cell>
        </row>
        <row r="99">
          <cell r="B99" t="str">
            <v>ATAHUALPA</v>
          </cell>
        </row>
        <row r="100">
          <cell r="B100" t="str">
            <v>SAUZALITO</v>
          </cell>
        </row>
        <row r="101">
          <cell r="B101" t="str">
            <v>ZONA FRANCA</v>
          </cell>
        </row>
        <row r="102">
          <cell r="B102" t="str">
            <v>MODELIA</v>
          </cell>
        </row>
        <row r="103">
          <cell r="B103" t="str">
            <v>VILLA HELENA VILLEMAR</v>
          </cell>
        </row>
        <row r="104">
          <cell r="B104" t="str">
            <v>CARLOS LLERAS (EL FUEGO)</v>
          </cell>
        </row>
        <row r="105">
          <cell r="B105" t="str">
            <v>URB. CIUDAD HAYUELOS</v>
          </cell>
        </row>
        <row r="106">
          <cell r="B106" t="str">
            <v>EL CAJON</v>
          </cell>
        </row>
        <row r="107">
          <cell r="B107" t="str">
            <v>VILLA LUZ</v>
          </cell>
        </row>
        <row r="108">
          <cell r="B108" t="str">
            <v>VILLAS DE GRANADA</v>
          </cell>
        </row>
        <row r="109">
          <cell r="B109" t="str">
            <v>EL CARMELO</v>
          </cell>
        </row>
        <row r="110">
          <cell r="B110" t="str">
            <v>JUAN AMARILLO</v>
          </cell>
        </row>
        <row r="111">
          <cell r="B111" t="str">
            <v>TABORA</v>
          </cell>
        </row>
        <row r="112">
          <cell r="B112" t="str">
            <v>BONANZA</v>
          </cell>
        </row>
        <row r="113">
          <cell r="B113" t="str">
            <v>LA SERENA</v>
          </cell>
        </row>
        <row r="114">
          <cell r="B114" t="str">
            <v>SAN ANDRES</v>
          </cell>
        </row>
        <row r="115">
          <cell r="B115" t="str">
            <v>UNIDAD DEPORTIVA EL SALITRE SIMON BOLIVAR</v>
          </cell>
        </row>
        <row r="116">
          <cell r="B116" t="str">
            <v>LA FLORIDA</v>
          </cell>
        </row>
        <row r="117">
          <cell r="B117" t="str">
            <v>PTAR SALITRE</v>
          </cell>
        </row>
        <row r="118">
          <cell r="B118" t="str">
            <v>VILLAS DE MADRIGAL</v>
          </cell>
        </row>
        <row r="119">
          <cell r="B119" t="str">
            <v>FLORENCIA LOS TRONQUITOS</v>
          </cell>
        </row>
        <row r="120">
          <cell r="B120" t="str">
            <v>LA EUROPA</v>
          </cell>
        </row>
        <row r="121">
          <cell r="B121" t="str">
            <v>BACHUE</v>
          </cell>
        </row>
        <row r="122">
          <cell r="B122" t="str">
            <v>CIUDAD HONDA</v>
          </cell>
        </row>
        <row r="123">
          <cell r="B123" t="str">
            <v>NORMANDIA</v>
          </cell>
        </row>
        <row r="124">
          <cell r="B124" t="str">
            <v>FLORENCIA</v>
          </cell>
        </row>
        <row r="125">
          <cell r="B125" t="str">
            <v>LOS ANGELES</v>
          </cell>
        </row>
        <row r="126">
          <cell r="B126" t="str">
            <v>URB. GRANJAS DEL DORADO</v>
          </cell>
        </row>
        <row r="127">
          <cell r="B127" t="str">
            <v>CANAL CORDOBA</v>
          </cell>
        </row>
        <row r="128">
          <cell r="B128" t="str">
            <v>CASA BLANCA</v>
          </cell>
        </row>
        <row r="129">
          <cell r="B129" t="str">
            <v>SAN JOSE DE BAVARIA</v>
          </cell>
        </row>
        <row r="130">
          <cell r="B130" t="str">
            <v>CIUDADELA CAFAM II GAVILANES</v>
          </cell>
        </row>
        <row r="131">
          <cell r="B131" t="str">
            <v>MORATO</v>
          </cell>
        </row>
        <row r="132">
          <cell r="B132" t="str">
            <v>COMETAS</v>
          </cell>
        </row>
        <row r="133">
          <cell r="B133" t="str">
            <v>LA GAITANA</v>
          </cell>
        </row>
        <row r="134">
          <cell r="B134" t="str">
            <v>TIBABUYES</v>
          </cell>
        </row>
        <row r="135">
          <cell r="B135" t="str">
            <v>CEFE FONTANAR DEL RIO</v>
          </cell>
        </row>
        <row r="136">
          <cell r="B136" t="str">
            <v>FONTANAR DEL RIO</v>
          </cell>
        </row>
        <row r="137">
          <cell r="B137" t="str">
            <v>ATABANZA</v>
          </cell>
        </row>
        <row r="138">
          <cell r="B138" t="str">
            <v>CEFE COMETAS</v>
          </cell>
        </row>
        <row r="139">
          <cell r="B139" t="str">
            <v>CIUDADELA CAFAM</v>
          </cell>
        </row>
        <row r="140">
          <cell r="B140" t="str">
            <v>BERLIN</v>
          </cell>
        </row>
        <row r="141">
          <cell r="B141" t="str">
            <v>CANTALEJO</v>
          </cell>
        </row>
        <row r="142">
          <cell r="B142" t="str">
            <v>URB LOMBARDIA (1 ETAPA)</v>
          </cell>
        </row>
        <row r="143">
          <cell r="B143" t="str">
            <v>BURGOS BRITALIA</v>
          </cell>
        </row>
        <row r="144">
          <cell r="B144" t="str">
            <v>BILBAO</v>
          </cell>
        </row>
        <row r="145">
          <cell r="B145" t="str">
            <v>TIBABUYES 1 Y 2</v>
          </cell>
        </row>
        <row r="146">
          <cell r="B146" t="str">
            <v>PRADO PINZON</v>
          </cell>
        </row>
        <row r="147">
          <cell r="B147" t="str">
            <v>URB. MAZUREN I SECTOR</v>
          </cell>
        </row>
        <row r="148">
          <cell r="B148" t="str">
            <v>VICTORIA NORTE</v>
          </cell>
        </row>
        <row r="149">
          <cell r="B149" t="str">
            <v>LINDARAJA</v>
          </cell>
        </row>
        <row r="150">
          <cell r="B150" t="str">
            <v>VILANOVA</v>
          </cell>
        </row>
        <row r="151">
          <cell r="B151" t="str">
            <v>VALLE DE REFOUS</v>
          </cell>
        </row>
        <row r="152">
          <cell r="B152" t="str">
            <v>CANAL RIO NEGRO</v>
          </cell>
        </row>
        <row r="153">
          <cell r="B153" t="str">
            <v>ALCAZARES</v>
          </cell>
        </row>
        <row r="154">
          <cell r="B154" t="str">
            <v>GIMNASIO DEL NORTE</v>
          </cell>
        </row>
        <row r="155">
          <cell r="B155" t="str">
            <v>PRD EL SALITRE - UCAD</v>
          </cell>
        </row>
        <row r="156">
          <cell r="B156" t="str">
            <v>PARQUE DE LOS NOVIOS</v>
          </cell>
        </row>
        <row r="157">
          <cell r="B157" t="str">
            <v>LA ESTACION</v>
          </cell>
        </row>
        <row r="158">
          <cell r="B158" t="str">
            <v>COMPLEJO ACUATICO</v>
          </cell>
        </row>
        <row r="159">
          <cell r="B159" t="str">
            <v>PISTA DE BMX PRD</v>
          </cell>
        </row>
        <row r="160">
          <cell r="B160" t="str">
            <v>PALACIO DE LOS DEPORTES</v>
          </cell>
        </row>
        <row r="161">
          <cell r="B161" t="str">
            <v>PARQUE DE LOS NIÑOS</v>
          </cell>
        </row>
        <row r="162">
          <cell r="B162" t="str">
            <v>URB. METROPOLIS</v>
          </cell>
        </row>
        <row r="163">
          <cell r="B163" t="str">
            <v>PLAZA DE ARTESANOS</v>
          </cell>
        </row>
        <row r="164">
          <cell r="B164" t="str">
            <v>SEDE ADMINISTRATIVA IDRD</v>
          </cell>
        </row>
        <row r="165">
          <cell r="B165" t="str">
            <v>NICOLAS DE FEDERMAN 3</v>
          </cell>
        </row>
        <row r="166">
          <cell r="B166" t="str">
            <v>VIRGILIO BARCO</v>
          </cell>
        </row>
        <row r="167">
          <cell r="B167" t="str">
            <v>PARQUE CENTRAL SIMON BOLIVAR</v>
          </cell>
        </row>
        <row r="168">
          <cell r="B168" t="str">
            <v>ESTADIO NEMECIO CAMACHO EL CAMPIN</v>
          </cell>
        </row>
        <row r="169">
          <cell r="B169" t="str">
            <v>CLUB DISTRITAL DE TENIS</v>
          </cell>
        </row>
        <row r="170">
          <cell r="B170" t="str">
            <v>CLUB DE TENIS EL CAMPIN</v>
          </cell>
        </row>
        <row r="171">
          <cell r="B171" t="str">
            <v>EL CAMPINCITO - CEAD</v>
          </cell>
        </row>
        <row r="172">
          <cell r="B172" t="str">
            <v>PALACIO DEL COLESTEROL</v>
          </cell>
        </row>
        <row r="173">
          <cell r="B173" t="str">
            <v>SANTA CLARA</v>
          </cell>
        </row>
        <row r="174">
          <cell r="B174" t="str">
            <v>URB. SALITRE (GRECO)</v>
          </cell>
        </row>
        <row r="175">
          <cell r="B175" t="str">
            <v>ARENA MOVISTAR</v>
          </cell>
        </row>
        <row r="176">
          <cell r="B176" t="str">
            <v>LIGA DE TENNIS</v>
          </cell>
        </row>
        <row r="177">
          <cell r="B177" t="str">
            <v>SANTA ISABEL</v>
          </cell>
        </row>
        <row r="178">
          <cell r="B178" t="str">
            <v>EDUARDO SANTOS</v>
          </cell>
        </row>
        <row r="179">
          <cell r="B179" t="str">
            <v>EL RENACIMIENTO - PARQUE CEMENTERIO</v>
          </cell>
        </row>
        <row r="180">
          <cell r="B180" t="str">
            <v>RECONCILIACIÓN</v>
          </cell>
        </row>
        <row r="181">
          <cell r="B181" t="str">
            <v>PEPITA</v>
          </cell>
        </row>
        <row r="182">
          <cell r="B182" t="str">
            <v>CIUDAD JARDIN</v>
          </cell>
        </row>
        <row r="183">
          <cell r="B183" t="str">
            <v>LUNA PARK</v>
          </cell>
        </row>
        <row r="184">
          <cell r="B184" t="str">
            <v>VILLA MAYOR CEMENTERIO</v>
          </cell>
        </row>
        <row r="185">
          <cell r="B185" t="str">
            <v>LA FRAGUA</v>
          </cell>
        </row>
        <row r="186">
          <cell r="B186" t="str">
            <v>SANTA ISABEL LA FRAGUA</v>
          </cell>
        </row>
        <row r="187">
          <cell r="B187" t="str">
            <v>ALAMEDA DE LA 12</v>
          </cell>
        </row>
        <row r="188">
          <cell r="B188" t="str">
            <v>UNIDAD DEPORTIVA LA ALQUERIA</v>
          </cell>
        </row>
        <row r="189">
          <cell r="B189" t="str">
            <v>MILENTA TEJAR SAN EUSEBIO</v>
          </cell>
        </row>
        <row r="190">
          <cell r="B190" t="str">
            <v>CIUDAD MONTES</v>
          </cell>
        </row>
        <row r="191">
          <cell r="B191" t="str">
            <v>EL JAZMIN</v>
          </cell>
        </row>
        <row r="192">
          <cell r="B192" t="str">
            <v>VERAGUAS PREDIO</v>
          </cell>
        </row>
        <row r="193">
          <cell r="B193" t="str">
            <v>INDUSTRIAL LOS EJIDOS</v>
          </cell>
        </row>
        <row r="194">
          <cell r="B194" t="str">
            <v>CHAMPION PRIMAVERA</v>
          </cell>
        </row>
        <row r="195">
          <cell r="B195" t="str">
            <v>GORGONZOLA</v>
          </cell>
        </row>
        <row r="196">
          <cell r="B196" t="str">
            <v>PRADERA SUR</v>
          </cell>
        </row>
        <row r="197">
          <cell r="B197" t="str">
            <v>AGUA VIVA</v>
          </cell>
        </row>
        <row r="198">
          <cell r="B198" t="str">
            <v>PARQUE INDUSTRIAL (EL NECTAR)</v>
          </cell>
        </row>
        <row r="199">
          <cell r="B199" t="str">
            <v>BOCHICA</v>
          </cell>
        </row>
        <row r="200">
          <cell r="B200" t="str">
            <v>LA PRIMAVERA</v>
          </cell>
        </row>
        <row r="201">
          <cell r="B201" t="str">
            <v>LA CONCORDIA</v>
          </cell>
        </row>
        <row r="202">
          <cell r="B202" t="str">
            <v>LA CANDELARIA</v>
          </cell>
        </row>
        <row r="203">
          <cell r="B203" t="str">
            <v>LA CATEDRAL</v>
          </cell>
        </row>
        <row r="204">
          <cell r="B204" t="str">
            <v>BOSQUE DE SAN CARLOS</v>
          </cell>
        </row>
        <row r="205">
          <cell r="B205" t="str">
            <v>DIANA TURBAY</v>
          </cell>
        </row>
        <row r="206">
          <cell r="B206" t="str">
            <v>SANTA LUCIA</v>
          </cell>
        </row>
        <row r="207">
          <cell r="B207" t="str">
            <v>PIJAOS JORGE E.CABALIER</v>
          </cell>
        </row>
        <row r="208">
          <cell r="B208" t="str">
            <v>LOS MOLINOS II</v>
          </cell>
        </row>
        <row r="209">
          <cell r="B209" t="str">
            <v>QUIROGA</v>
          </cell>
        </row>
        <row r="210">
          <cell r="B210" t="str">
            <v>PARQUE ESTADIO OLAYA HERRERA</v>
          </cell>
        </row>
        <row r="211">
          <cell r="B211" t="str">
            <v>GIMNASIO DEL SUR</v>
          </cell>
        </row>
        <row r="212">
          <cell r="B212" t="str">
            <v>URB. GUSTAVO RESTREPO</v>
          </cell>
        </row>
        <row r="213">
          <cell r="B213" t="str">
            <v>PALERMO SUR</v>
          </cell>
        </row>
        <row r="214">
          <cell r="B214" t="str">
            <v>MARRUECOS</v>
          </cell>
        </row>
        <row r="215">
          <cell r="B215" t="str">
            <v>MOLINOS</v>
          </cell>
        </row>
        <row r="216">
          <cell r="B216" t="str">
            <v>SAN JOSE</v>
          </cell>
        </row>
        <row r="217">
          <cell r="B217" t="str">
            <v>HACIENDA LOS MOLINOS</v>
          </cell>
        </row>
        <row r="218">
          <cell r="B218" t="str">
            <v>ARBORIZADORA ALTA</v>
          </cell>
        </row>
        <row r="219">
          <cell r="B219" t="str">
            <v>CANDELARIA LA NUEVA</v>
          </cell>
        </row>
        <row r="220">
          <cell r="B220" t="str">
            <v>SIERRA MORENA</v>
          </cell>
        </row>
        <row r="221">
          <cell r="B221" t="str">
            <v>ARBORIZADORA ALTA METROPOLITANO</v>
          </cell>
        </row>
        <row r="222">
          <cell r="B222" t="str">
            <v>MEISSEN</v>
          </cell>
        </row>
        <row r="223">
          <cell r="B223" t="str">
            <v>LA ESTANCIA</v>
          </cell>
        </row>
        <row r="224">
          <cell r="B224" t="str">
            <v>ILLIMANI (PARAISO)</v>
          </cell>
        </row>
        <row r="225">
          <cell r="B225" t="str">
            <v>BUENA VISTA PORVENIR</v>
          </cell>
        </row>
        <row r="226">
          <cell r="B226" t="str">
            <v>EL TALLER</v>
          </cell>
        </row>
        <row r="227">
          <cell r="B227" t="str">
            <v>LA JOYA</v>
          </cell>
        </row>
        <row r="228">
          <cell r="B228" t="str">
            <v>ALTOS DE LA ESTANCIA</v>
          </cell>
        </row>
        <row r="229">
          <cell r="B229" t="str">
            <v>DOMINGO LAIN</v>
          </cell>
        </row>
        <row r="230">
          <cell r="B230" t="str">
            <v>LA CORUÑA</v>
          </cell>
        </row>
        <row r="231">
          <cell r="B231" t="str">
            <v>PARAISO</v>
          </cell>
        </row>
        <row r="232">
          <cell r="B232" t="str">
            <v>CARACOLI</v>
          </cell>
        </row>
        <row r="233">
          <cell r="B233" t="str">
            <v>MIRADOR DE ILLIMANI</v>
          </cell>
        </row>
        <row r="234">
          <cell r="B234" t="str">
            <v>BALMORA GUADALUPE</v>
          </cell>
        </row>
        <row r="235">
          <cell r="B235" t="str">
            <v>PREDIO LACHES LA MINA</v>
          </cell>
        </row>
        <row r="236">
          <cell r="B236" t="str">
            <v>LOTE SAN BERNARDO</v>
          </cell>
        </row>
        <row r="237">
          <cell r="B237" t="str">
            <v>ARCHIVO GENERAL IDRD</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 val="LISTA"/>
      <sheetName val="FEBRERO"/>
      <sheetName val="MARZO"/>
      <sheetName val="ABRIL"/>
      <sheetName val="MAYO"/>
      <sheetName val="JUNIO"/>
      <sheetName val="JULIO"/>
      <sheetName val="AGOSTO"/>
      <sheetName val="SEPTIEMBRE"/>
      <sheetName val="OCTUBRE"/>
      <sheetName val="NOVIEMBRE"/>
      <sheetName val="DICIEMBRE"/>
      <sheetName val="CONSOLIDADO"/>
      <sheetName val="ESTADISTICAS"/>
      <sheetName val="BUSQUEDA"/>
      <sheetName val="Seguimiento de Mantenimiento - "/>
    </sheetNames>
    <sheetDataSet>
      <sheetData sheetId="0" refreshError="1"/>
      <sheetData sheetId="1">
        <row r="25">
          <cell r="G25" t="str">
            <v>AMBULANCIA</v>
          </cell>
        </row>
        <row r="26">
          <cell r="G26" t="str">
            <v>CONTRATO DE MANTENIMIENTO</v>
          </cell>
        </row>
        <row r="27">
          <cell r="G27" t="str">
            <v>CONTRATO DE INFRAESTRUCTURA</v>
          </cell>
        </row>
        <row r="28">
          <cell r="G28" t="str">
            <v>AGUAS DE BOGOTA</v>
          </cell>
        </row>
        <row r="29">
          <cell r="G29" t="str">
            <v>CONTRATO DE GRANDES ESCENARIOS</v>
          </cell>
        </row>
        <row r="30">
          <cell r="G30" t="str">
            <v>CONTRATO NUEVO</v>
          </cell>
        </row>
        <row r="31">
          <cell r="G31" t="str">
            <v>ESTABILIDAD</v>
          </cell>
        </row>
        <row r="32">
          <cell r="G32" t="str">
            <v>CONTRATO DE PISCINAS</v>
          </cell>
        </row>
        <row r="33">
          <cell r="G33" t="str">
            <v>CONTRATO DE ASEO</v>
          </cell>
        </row>
        <row r="34">
          <cell r="G34" t="str">
            <v>CONTRATO NUEVO MANTENIMIENTO</v>
          </cell>
        </row>
        <row r="35">
          <cell r="G35" t="str">
            <v>CONTRATO DE MOTOBOMBAS</v>
          </cell>
        </row>
        <row r="36">
          <cell r="G36" t="str">
            <v xml:space="preserve">ANDRES BAQUERO </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A"/>
      <sheetName val="DATOS"/>
      <sheetName val="ENERO"/>
      <sheetName val="FEBRERO"/>
      <sheetName val="MARZO"/>
      <sheetName val="ABRIL"/>
      <sheetName val="MAYO"/>
      <sheetName val="JUNIO"/>
      <sheetName val="JULIO"/>
      <sheetName val="AGOSTO"/>
      <sheetName val="SEPTIEMBRE"/>
      <sheetName val="OCTUBRE"/>
      <sheetName val="NOVIEMBRE"/>
      <sheetName val="DICIEMBRE"/>
      <sheetName val="CONSOLIDADO"/>
      <sheetName val="ESTADISTICAS"/>
      <sheetName val="BUSQUEDA"/>
      <sheetName val="Seguimiento de Mantenimiento - "/>
    </sheetNames>
    <sheetDataSet>
      <sheetData sheetId="0">
        <row r="3">
          <cell r="AA3" t="str">
            <v>ALCAZARES</v>
          </cell>
        </row>
        <row r="4">
          <cell r="AA4" t="str">
            <v>ALTA BLANCA</v>
          </cell>
        </row>
        <row r="5">
          <cell r="AA5" t="str">
            <v>ALTOS DE LA ESTANCIA</v>
          </cell>
        </row>
        <row r="6">
          <cell r="AA6" t="str">
            <v>ARBORIZADORA ALTA</v>
          </cell>
        </row>
        <row r="7">
          <cell r="AA7" t="str">
            <v>ARBORIZADORA ALTA ESTRUCTURANTE</v>
          </cell>
        </row>
        <row r="8">
          <cell r="AA8" t="str">
            <v>ATABANZA</v>
          </cell>
        </row>
        <row r="9">
          <cell r="AA9" t="str">
            <v>ATAHUALPA</v>
          </cell>
        </row>
        <row r="10">
          <cell r="AA10" t="str">
            <v>AUTOPISTA SUR (PAVCO)</v>
          </cell>
        </row>
        <row r="11">
          <cell r="AA11" t="str">
            <v>BELLAVISTA - DINDALITO</v>
          </cell>
        </row>
        <row r="12">
          <cell r="AA12" t="str">
            <v>BIBLIOTECA EL TINTAL</v>
          </cell>
        </row>
        <row r="13">
          <cell r="AA13" t="str">
            <v>BONANZA</v>
          </cell>
        </row>
        <row r="14">
          <cell r="AA14" t="str">
            <v>BOSQUE DE SAN CARLOS</v>
          </cell>
        </row>
        <row r="15">
          <cell r="AA15" t="str">
            <v>BUENA VISTA PORVENIR</v>
          </cell>
        </row>
        <row r="16">
          <cell r="AA16" t="str">
            <v>CANAL BOYACA</v>
          </cell>
        </row>
        <row r="17">
          <cell r="AA17" t="str">
            <v>CANAL CORDOBA</v>
          </cell>
        </row>
        <row r="18">
          <cell r="AA18" t="str">
            <v>CANAL EL VIRREY - EL CHICO</v>
          </cell>
        </row>
        <row r="19">
          <cell r="AA19" t="str">
            <v>CANAL RIO NEGRO</v>
          </cell>
        </row>
        <row r="20">
          <cell r="AA20" t="str">
            <v>CANDELARIA LA NUEVA</v>
          </cell>
        </row>
        <row r="21">
          <cell r="AA21" t="str">
            <v>CARMEN DE LA LAGUNA</v>
          </cell>
        </row>
        <row r="22">
          <cell r="AA22" t="str">
            <v>CASA BLANCA</v>
          </cell>
        </row>
        <row r="23">
          <cell r="AA23" t="str">
            <v>CASTILLA</v>
          </cell>
        </row>
        <row r="24">
          <cell r="AA24" t="str">
            <v>CAYETANO CAÑIZARES</v>
          </cell>
        </row>
        <row r="25">
          <cell r="AA25" t="str">
            <v>CEFE FONTANAR DEL RIO</v>
          </cell>
        </row>
        <row r="26">
          <cell r="AA26" t="str">
            <v>CEFE SAN CRISTOBAL</v>
          </cell>
        </row>
        <row r="27">
          <cell r="AA27" t="str">
            <v>CEFE TUNAL</v>
          </cell>
        </row>
        <row r="28">
          <cell r="AA28" t="str">
            <v>CIUDAD JARDIN</v>
          </cell>
        </row>
        <row r="29">
          <cell r="AA29" t="str">
            <v>CIUDAD MONTES</v>
          </cell>
        </row>
        <row r="30">
          <cell r="AA30" t="str">
            <v>CIUDADELA CAFAM II</v>
          </cell>
        </row>
        <row r="31">
          <cell r="AA31" t="str">
            <v>CLARELANDIA</v>
          </cell>
        </row>
        <row r="32">
          <cell r="AA32" t="str">
            <v>COMETAS</v>
          </cell>
        </row>
        <row r="33">
          <cell r="AA33" t="str">
            <v>COMPLEJO ACUATICO</v>
          </cell>
        </row>
        <row r="34">
          <cell r="AA34" t="str">
            <v>DEPORTIVO PRIMERO DE MAYO</v>
          </cell>
        </row>
        <row r="35">
          <cell r="AA35" t="str">
            <v>DIANA TURBAY</v>
          </cell>
        </row>
        <row r="36">
          <cell r="AA36" t="str">
            <v>EDUARDO SANTOS</v>
          </cell>
        </row>
        <row r="37">
          <cell r="AA37" t="str">
            <v>EL CAMPINCITO - CEAD</v>
          </cell>
        </row>
        <row r="38">
          <cell r="AA38" t="str">
            <v>EL CARMELO</v>
          </cell>
        </row>
        <row r="39">
          <cell r="AA39" t="str">
            <v>EL COUNTRY</v>
          </cell>
        </row>
        <row r="40">
          <cell r="AA40" t="str">
            <v>EL JAZMIN</v>
          </cell>
        </row>
        <row r="41">
          <cell r="AA41" t="str">
            <v>EL PORVENIR (GIBRALTAR)</v>
          </cell>
        </row>
        <row r="42">
          <cell r="AA42" t="str">
            <v>EL RECREO</v>
          </cell>
        </row>
        <row r="43">
          <cell r="AA43" t="str">
            <v>EL RENACIMIENTO - PARQUE CEMENTERIO CENTRAL</v>
          </cell>
        </row>
        <row r="44">
          <cell r="AA44" t="str">
            <v>EL TALLER</v>
          </cell>
        </row>
        <row r="45">
          <cell r="AA45" t="str">
            <v>EL TUNAL</v>
          </cell>
        </row>
        <row r="46">
          <cell r="AA46" t="str">
            <v>EL VIRREY SUR</v>
          </cell>
        </row>
        <row r="47">
          <cell r="AA47" t="str">
            <v>ESTADIO DE TECHO</v>
          </cell>
        </row>
        <row r="48">
          <cell r="AA48" t="str">
            <v>ESTADIO NEMECIO CAMACHO EL CAMPIN</v>
          </cell>
        </row>
        <row r="49">
          <cell r="AA49" t="str">
            <v>FAMACO</v>
          </cell>
        </row>
        <row r="50">
          <cell r="AA50" t="str">
            <v>FONTANAR DEL RIO</v>
          </cell>
        </row>
        <row r="51">
          <cell r="AA51" t="str">
            <v>GAITAN CORTES</v>
          </cell>
        </row>
        <row r="52">
          <cell r="AA52" t="str">
            <v>GILMA GIMENEZ (LAS MARGARITAS)</v>
          </cell>
        </row>
        <row r="53">
          <cell r="AA53" t="str">
            <v>GIMNASIO DEL NORTE</v>
          </cell>
        </row>
        <row r="54">
          <cell r="AA54" t="str">
            <v>GIMNASIO DEL SUR PARQUE ESTADIO OLAYA HERRERA</v>
          </cell>
        </row>
        <row r="55">
          <cell r="AA55" t="str">
            <v>GUSTAVO URIBE</v>
          </cell>
        </row>
        <row r="56">
          <cell r="AA56" t="str">
            <v>ILLIMANI (PARAISO)</v>
          </cell>
        </row>
        <row r="57">
          <cell r="AA57" t="str">
            <v>INDEPENDENCIA BICENTENARIO</v>
          </cell>
        </row>
        <row r="58">
          <cell r="AA58" t="str">
            <v>INDUSTRIAL LOS EJIDOS</v>
          </cell>
        </row>
        <row r="59">
          <cell r="AA59" t="str">
            <v>JUAN AMARILLO</v>
          </cell>
        </row>
        <row r="60">
          <cell r="AA60" t="str">
            <v>LA AMISTAD</v>
          </cell>
        </row>
        <row r="61">
          <cell r="AA61" t="str">
            <v>LA ANDREA</v>
          </cell>
        </row>
        <row r="62">
          <cell r="AA62" t="str">
            <v>LA AURORA II</v>
          </cell>
        </row>
        <row r="63">
          <cell r="AA63" t="str">
            <v>LA CONCORDIA</v>
          </cell>
        </row>
        <row r="64">
          <cell r="AA64" t="str">
            <v>LA ESTACION</v>
          </cell>
        </row>
        <row r="65">
          <cell r="AA65" t="str">
            <v>LA ESTANCIA</v>
          </cell>
        </row>
        <row r="66">
          <cell r="AA66" t="str">
            <v>LA FLORIDA</v>
          </cell>
        </row>
        <row r="67">
          <cell r="AA67" t="str">
            <v>LA FRAGUA</v>
          </cell>
        </row>
        <row r="68">
          <cell r="AA68" t="str">
            <v>LA GAITANA</v>
          </cell>
        </row>
        <row r="69">
          <cell r="AA69" t="str">
            <v>LA IGUALDAD</v>
          </cell>
        </row>
        <row r="70">
          <cell r="AA70" t="str">
            <v>LA JOYA</v>
          </cell>
        </row>
        <row r="71">
          <cell r="AA71" t="str">
            <v>LA SERENA</v>
          </cell>
        </row>
        <row r="72">
          <cell r="AA72" t="str">
            <v>LA VICTORIA</v>
          </cell>
        </row>
        <row r="73">
          <cell r="AA73" t="str">
            <v>LA VIDA</v>
          </cell>
        </row>
        <row r="74">
          <cell r="AA74" t="str">
            <v>LAS CRUCES</v>
          </cell>
        </row>
        <row r="75">
          <cell r="AA75" t="str">
            <v>LAURELES NARANJOS</v>
          </cell>
        </row>
        <row r="76">
          <cell r="AA76" t="str">
            <v>LOS LACHES LA MINA</v>
          </cell>
        </row>
        <row r="77">
          <cell r="AA77" t="str">
            <v>LOS MOLINOS II</v>
          </cell>
        </row>
        <row r="78">
          <cell r="AA78" t="str">
            <v>MARSELLA</v>
          </cell>
        </row>
        <row r="79">
          <cell r="AA79" t="str">
            <v>MEISSEN</v>
          </cell>
        </row>
        <row r="80">
          <cell r="AA80" t="str">
            <v>MILENTA TEJAR SAN EUSEBIO</v>
          </cell>
        </row>
        <row r="81">
          <cell r="AA81" t="str">
            <v>MORALBA</v>
          </cell>
        </row>
        <row r="82">
          <cell r="AA82" t="str">
            <v>MORATO</v>
          </cell>
        </row>
        <row r="83">
          <cell r="AA83" t="str">
            <v>NICOLAS DE FEDERMAN 3</v>
          </cell>
        </row>
        <row r="84">
          <cell r="AA84" t="str">
            <v>NUEVA AUTOPISTA</v>
          </cell>
        </row>
        <row r="85">
          <cell r="AA85" t="str">
            <v>NUEVO MUZU</v>
          </cell>
        </row>
        <row r="86">
          <cell r="AA86" t="str">
            <v>PALACIO DE LOS DEPORTES</v>
          </cell>
        </row>
        <row r="87">
          <cell r="AA87" t="str">
            <v>PALESTINA</v>
          </cell>
        </row>
        <row r="88">
          <cell r="AA88" t="str">
            <v>PARQUE CENTRAL SIMON BOLIVAR</v>
          </cell>
        </row>
        <row r="89">
          <cell r="AA89" t="str">
            <v>PARQUE DE LOS NIÑOS</v>
          </cell>
        </row>
        <row r="90">
          <cell r="AA90" t="str">
            <v>PARQUE DE LOS NOVIOS</v>
          </cell>
        </row>
        <row r="91">
          <cell r="AA91" t="str">
            <v xml:space="preserve">PARQUE DEL RIO MARYLAND URBANIZADOR </v>
          </cell>
        </row>
        <row r="92">
          <cell r="AA92" t="str">
            <v>PARQUE ESTADIO OLAYA HERRERA</v>
          </cell>
        </row>
        <row r="93">
          <cell r="AA93" t="str">
            <v>PARQUE NACIONAL ENRIQUE OLAYA</v>
          </cell>
        </row>
        <row r="94">
          <cell r="AA94" t="str">
            <v>PATIO BONITO</v>
          </cell>
        </row>
        <row r="95">
          <cell r="AA95" t="str">
            <v>PIJAOS JORGE E.CABALIER</v>
          </cell>
        </row>
        <row r="96">
          <cell r="AA96" t="str">
            <v>PISTA DE BMX PRD</v>
          </cell>
        </row>
        <row r="97">
          <cell r="AA97" t="str">
            <v>PLAZA DE LOS ARTESANOS</v>
          </cell>
        </row>
        <row r="98">
          <cell r="AA98" t="str">
            <v>PLAZA DE TOROS</v>
          </cell>
        </row>
        <row r="99">
          <cell r="AA99" t="str">
            <v>PORVENIR</v>
          </cell>
        </row>
        <row r="100">
          <cell r="AA100" t="str">
            <v>PRD EL SALITRE - UCAD</v>
          </cell>
        </row>
        <row r="101">
          <cell r="AA101" t="str">
            <v>PTAR SALITRE</v>
          </cell>
        </row>
        <row r="102">
          <cell r="AA102" t="str">
            <v>QUIROGA</v>
          </cell>
        </row>
        <row r="103">
          <cell r="AA103" t="str">
            <v>RECONCILIACIÓN</v>
          </cell>
        </row>
        <row r="104">
          <cell r="AA104" t="str">
            <v>SAN ANDRES</v>
          </cell>
        </row>
        <row r="105">
          <cell r="AA105" t="str">
            <v>SAN CAYETANO</v>
          </cell>
        </row>
        <row r="106">
          <cell r="AA106" t="str">
            <v>SAN CRISTOBAL</v>
          </cell>
        </row>
        <row r="107">
          <cell r="AA107" t="str">
            <v>SAN IGNACIO</v>
          </cell>
        </row>
        <row r="108">
          <cell r="AA108" t="str">
            <v>SAN JOSE DE BAVARIA</v>
          </cell>
        </row>
        <row r="109">
          <cell r="AA109" t="str">
            <v>SANTA ISABEL</v>
          </cell>
        </row>
        <row r="110">
          <cell r="AA110" t="str">
            <v>SANTA LUCIA</v>
          </cell>
        </row>
        <row r="111">
          <cell r="AA111" t="str">
            <v>SAUZALITO</v>
          </cell>
        </row>
        <row r="112">
          <cell r="AA112" t="str">
            <v>SENDERO A MONSERRATE</v>
          </cell>
        </row>
        <row r="113">
          <cell r="AA113" t="str">
            <v>SERVITA</v>
          </cell>
        </row>
        <row r="114">
          <cell r="AA114" t="str">
            <v>SIERRA MORENA</v>
          </cell>
        </row>
        <row r="115">
          <cell r="AA115" t="str">
            <v>SUCRE O HIPPIES</v>
          </cell>
        </row>
        <row r="116">
          <cell r="AA116" t="str">
            <v>TABORA</v>
          </cell>
        </row>
        <row r="117">
          <cell r="AA117" t="str">
            <v>TERCER MILENIO</v>
          </cell>
        </row>
        <row r="118">
          <cell r="AA118" t="str">
            <v>TIBABUYES</v>
          </cell>
        </row>
        <row r="119">
          <cell r="AA119" t="str">
            <v>TIBANICA</v>
          </cell>
        </row>
        <row r="120">
          <cell r="AA120" t="str">
            <v>TIMIZA</v>
          </cell>
        </row>
        <row r="121">
          <cell r="AA121" t="str">
            <v>TIMIZA SECTOR VILLA DEL RIO</v>
          </cell>
        </row>
        <row r="122">
          <cell r="AA122" t="str">
            <v>UNIDAD DEPORTIVA EL SALITRE SIMON BOLIVAR</v>
          </cell>
        </row>
        <row r="123">
          <cell r="AA123" t="str">
            <v>UNIDAD DEPORTIVA ESTADIO LA ALQUERIA</v>
          </cell>
        </row>
        <row r="124">
          <cell r="AA124" t="str">
            <v>URBANIZACION LA ESPERANZA</v>
          </cell>
        </row>
        <row r="125">
          <cell r="AA125" t="str">
            <v>VALLES DE CAFAM</v>
          </cell>
        </row>
        <row r="126">
          <cell r="AA126" t="str">
            <v>VERAGUAS</v>
          </cell>
        </row>
        <row r="127">
          <cell r="AA127" t="str">
            <v>VILLA ALEMANA</v>
          </cell>
        </row>
        <row r="128">
          <cell r="AA128" t="str">
            <v>VILLA DE LOS ALPES</v>
          </cell>
        </row>
        <row r="129">
          <cell r="AA129" t="str">
            <v>VILLA LUZ</v>
          </cell>
        </row>
        <row r="130">
          <cell r="AA130" t="str">
            <v>VILLA MAYOR CEMENTERIO</v>
          </cell>
        </row>
        <row r="131">
          <cell r="AA131" t="str">
            <v>VILLAS DE GRANADA</v>
          </cell>
        </row>
        <row r="132">
          <cell r="AA132" t="str">
            <v>VIRGILIO BARCO</v>
          </cell>
        </row>
        <row r="133">
          <cell r="AA133" t="str">
            <v>ZONA FRANCA</v>
          </cell>
        </row>
        <row r="134">
          <cell r="AA134" t="str">
            <v>LUNA PARK</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54F6C0-7122-4381-8B4B-7020F36454C8}">
  <sheetPr>
    <outlinePr summaryBelow="0" summaryRight="0"/>
  </sheetPr>
  <dimension ref="A1:L20"/>
  <sheetViews>
    <sheetView tabSelected="1" topLeftCell="C1" zoomScale="85" zoomScaleNormal="85" workbookViewId="0">
      <pane ySplit="9" topLeftCell="A10" activePane="bottomLeft" state="frozen"/>
      <selection activeCell="J205" sqref="J205"/>
      <selection pane="bottomLeft" activeCell="J10" sqref="J10"/>
    </sheetView>
  </sheetViews>
  <sheetFormatPr baseColWidth="10" defaultColWidth="14.44140625" defaultRowHeight="15" customHeight="1" x14ac:dyDescent="0.3"/>
  <cols>
    <col min="1" max="1" width="23.6640625" style="10" customWidth="1"/>
    <col min="2" max="2" width="31" style="10" customWidth="1"/>
    <col min="3" max="3" width="40" style="10" customWidth="1"/>
    <col min="4" max="4" width="13.88671875" style="10" customWidth="1"/>
    <col min="5" max="5" width="15.33203125" style="10" customWidth="1"/>
    <col min="6" max="6" width="13.44140625" style="10" customWidth="1"/>
    <col min="7" max="7" width="10.88671875" style="10" customWidth="1"/>
    <col min="8" max="8" width="16.109375" style="10" customWidth="1"/>
    <col min="9" max="9" width="17.6640625" style="10" customWidth="1"/>
    <col min="10" max="10" width="65.6640625" style="56" customWidth="1"/>
    <col min="11" max="11" width="23.33203125" style="10" customWidth="1"/>
    <col min="12" max="12" width="23" style="10" hidden="1" customWidth="1"/>
    <col min="13" max="16384" width="14.44140625" style="10"/>
  </cols>
  <sheetData>
    <row r="1" spans="1:12" ht="11.25" hidden="1" customHeight="1" x14ac:dyDescent="0.3">
      <c r="A1" s="1" t="s">
        <v>0</v>
      </c>
      <c r="B1" s="2"/>
      <c r="C1" s="3"/>
      <c r="D1" s="4"/>
      <c r="E1" s="4"/>
      <c r="F1" s="5"/>
      <c r="G1" s="6"/>
      <c r="H1" s="6"/>
      <c r="I1" s="7"/>
      <c r="J1" s="6"/>
      <c r="K1" s="8"/>
      <c r="L1" s="9">
        <v>813875002</v>
      </c>
    </row>
    <row r="2" spans="1:12" ht="11.25" hidden="1" customHeight="1" x14ac:dyDescent="0.3">
      <c r="A2" s="11"/>
      <c r="B2" s="12"/>
      <c r="C2" s="12"/>
      <c r="D2" s="12"/>
      <c r="E2" s="12"/>
      <c r="F2" s="12"/>
      <c r="G2" s="12"/>
      <c r="H2" s="12"/>
      <c r="I2" s="12"/>
      <c r="J2" s="3"/>
      <c r="K2" s="8"/>
      <c r="L2" s="13"/>
    </row>
    <row r="3" spans="1:12" ht="11.25" hidden="1" customHeight="1" x14ac:dyDescent="0.3">
      <c r="A3" s="14" t="s">
        <v>1</v>
      </c>
      <c r="B3" s="15"/>
      <c r="C3" s="15"/>
      <c r="D3" s="15"/>
      <c r="E3" s="15"/>
      <c r="F3" s="15"/>
      <c r="G3" s="15"/>
      <c r="H3" s="15"/>
      <c r="I3" s="15"/>
      <c r="J3" s="15"/>
      <c r="K3" s="8"/>
      <c r="L3" s="13"/>
    </row>
    <row r="4" spans="1:12" ht="11.25" hidden="1" customHeight="1" x14ac:dyDescent="0.3">
      <c r="A4" s="16" t="s">
        <v>2</v>
      </c>
      <c r="B4" s="15"/>
      <c r="C4" s="15"/>
      <c r="D4" s="15"/>
      <c r="E4" s="15"/>
      <c r="F4" s="15"/>
      <c r="G4" s="15"/>
      <c r="H4" s="15"/>
      <c r="I4" s="15"/>
      <c r="J4" s="15"/>
      <c r="K4" s="8"/>
      <c r="L4" s="13"/>
    </row>
    <row r="5" spans="1:12" ht="11.25" hidden="1" customHeight="1" x14ac:dyDescent="0.3">
      <c r="A5" s="14" t="s">
        <v>3</v>
      </c>
      <c r="B5" s="15"/>
      <c r="C5" s="15"/>
      <c r="D5" s="15"/>
      <c r="E5" s="15"/>
      <c r="F5" s="15"/>
      <c r="G5" s="15"/>
      <c r="H5" s="15"/>
      <c r="I5" s="15"/>
      <c r="J5" s="15"/>
      <c r="K5" s="8"/>
      <c r="L5" s="13"/>
    </row>
    <row r="6" spans="1:12" ht="11.25" hidden="1" customHeight="1" x14ac:dyDescent="0.3">
      <c r="A6" s="17"/>
      <c r="B6" s="17"/>
      <c r="C6" s="17"/>
      <c r="D6" s="18"/>
      <c r="E6" s="18"/>
      <c r="F6" s="19"/>
      <c r="G6" s="20"/>
      <c r="H6" s="20"/>
      <c r="I6" s="21"/>
      <c r="J6" s="20"/>
      <c r="K6" s="8"/>
      <c r="L6" s="13"/>
    </row>
    <row r="7" spans="1:12" ht="27.75" customHeight="1" x14ac:dyDescent="0.3">
      <c r="A7" s="22" t="s">
        <v>4</v>
      </c>
      <c r="B7" s="22" t="s">
        <v>5</v>
      </c>
      <c r="C7" s="23" t="s">
        <v>6</v>
      </c>
      <c r="D7" s="24" t="s">
        <v>7</v>
      </c>
      <c r="E7" s="24" t="s">
        <v>8</v>
      </c>
      <c r="F7" s="25" t="s">
        <v>9</v>
      </c>
      <c r="G7" s="26"/>
      <c r="H7" s="27"/>
      <c r="I7" s="27"/>
      <c r="J7" s="28"/>
      <c r="K7" s="29"/>
      <c r="L7" s="13"/>
    </row>
    <row r="8" spans="1:12" ht="27.75" customHeight="1" thickBot="1" x14ac:dyDescent="0.35">
      <c r="A8" s="30"/>
      <c r="B8" s="30"/>
      <c r="C8" s="30"/>
      <c r="D8" s="30"/>
      <c r="E8" s="30"/>
      <c r="F8" s="31"/>
      <c r="G8" s="32"/>
      <c r="H8" s="33"/>
      <c r="I8" s="33"/>
      <c r="J8" s="34"/>
      <c r="K8" s="35"/>
      <c r="L8" s="13"/>
    </row>
    <row r="9" spans="1:12" ht="24" customHeight="1" x14ac:dyDescent="0.3">
      <c r="A9" s="36" t="s">
        <v>10</v>
      </c>
      <c r="B9" s="37"/>
      <c r="C9" s="37"/>
      <c r="D9" s="37"/>
      <c r="E9" s="37"/>
      <c r="F9" s="38"/>
      <c r="G9" s="39" t="s">
        <v>11</v>
      </c>
      <c r="H9" s="40" t="s">
        <v>12</v>
      </c>
      <c r="I9" s="39" t="s">
        <v>13</v>
      </c>
      <c r="J9" s="39" t="s">
        <v>14</v>
      </c>
      <c r="K9" s="41" t="s">
        <v>15</v>
      </c>
      <c r="L9" s="42"/>
    </row>
    <row r="10" spans="1:12" ht="193.8" x14ac:dyDescent="0.3">
      <c r="A10" s="43" t="s">
        <v>16</v>
      </c>
      <c r="B10" s="43" t="s">
        <v>17</v>
      </c>
      <c r="C10" s="43" t="s">
        <v>18</v>
      </c>
      <c r="D10" s="44">
        <v>45181</v>
      </c>
      <c r="E10" s="44">
        <v>45535</v>
      </c>
      <c r="F10" s="45">
        <v>1</v>
      </c>
      <c r="G10" s="46" t="str">
        <f ca="1">IFERROR(__xludf.DUMMYFUNCTION("IF(I537="""","""",FILTER(DATOS!$D$4:$D$237,DATOS!$B$4:$B$237=I537))"),"15-040")</f>
        <v>15-040</v>
      </c>
      <c r="H10" s="46" t="str">
        <f ca="1">IFERROR(__xludf.DUMMYFUNCTION("IF(I537="""","""",FILTER(DATOS!$C$4:$C$237,DATOS!$B$4:$B$237=I537))"),"ANTONIO NARIÑO")</f>
        <v>ANTONIO NARIÑO</v>
      </c>
      <c r="I10" s="47" t="s">
        <v>19</v>
      </c>
      <c r="J10" s="47" t="s">
        <v>20</v>
      </c>
      <c r="K10" s="48">
        <v>1261298267</v>
      </c>
      <c r="L10" s="49">
        <v>20599729500</v>
      </c>
    </row>
    <row r="11" spans="1:12" ht="193.8" x14ac:dyDescent="0.3">
      <c r="A11" s="43"/>
      <c r="B11" s="43"/>
      <c r="C11" s="43"/>
      <c r="D11" s="44"/>
      <c r="E11" s="44"/>
      <c r="F11" s="45"/>
      <c r="G11" s="46" t="str">
        <f ca="1">IFERROR(__xludf.DUMMYFUNCTION("IF(I539="""","""",FILTER(DATOS!$D$4:$D$237,DATOS!$B$4:$B$237=I539))"),"04-075")</f>
        <v>04-075</v>
      </c>
      <c r="H11" s="46" t="str">
        <f ca="1">IFERROR(__xludf.DUMMYFUNCTION("IF(I539="""","""",FILTER(DATOS!$C$4:$C$237,DATOS!$B$4:$B$237=I539))"),"SAN CRISTOBAL")</f>
        <v>SAN CRISTOBAL</v>
      </c>
      <c r="I11" s="47" t="s">
        <v>21</v>
      </c>
      <c r="J11" s="47" t="s">
        <v>22</v>
      </c>
      <c r="K11" s="48">
        <v>382470960</v>
      </c>
      <c r="L11" s="50"/>
    </row>
    <row r="12" spans="1:12" ht="91.2" x14ac:dyDescent="0.3">
      <c r="A12" s="43"/>
      <c r="B12" s="43"/>
      <c r="C12" s="43"/>
      <c r="D12" s="44"/>
      <c r="E12" s="44"/>
      <c r="F12" s="45"/>
      <c r="G12" s="46" t="str">
        <f ca="1">IFERROR(__xludf.DUMMYFUNCTION("IF(I541="""","""",FILTER(DATOS!$D$4:$D$237,DATOS!$B$4:$B$237=I541))"),"04-196")</f>
        <v>04-196</v>
      </c>
      <c r="H12" s="46" t="str">
        <f ca="1">IFERROR(__xludf.DUMMYFUNCTION("IF(I541="""","""",FILTER(DATOS!$C$4:$C$237,DATOS!$B$4:$B$237=I541))"),"SAN CRISTOBAL")</f>
        <v>SAN CRISTOBAL</v>
      </c>
      <c r="I12" s="47" t="s">
        <v>23</v>
      </c>
      <c r="J12" s="47" t="s">
        <v>24</v>
      </c>
      <c r="K12" s="48">
        <v>722153086</v>
      </c>
      <c r="L12" s="50"/>
    </row>
    <row r="13" spans="1:12" ht="45.6" x14ac:dyDescent="0.3">
      <c r="A13" s="43"/>
      <c r="B13" s="43"/>
      <c r="C13" s="43"/>
      <c r="D13" s="44"/>
      <c r="E13" s="44"/>
      <c r="F13" s="45"/>
      <c r="G13" s="46" t="str">
        <f ca="1">IFERROR(__xludf.DUMMYFUNCTION("IF(I544="""","""",FILTER(DATOS!$D$4:$D$237,DATOS!$B$4:$B$237=I544))"),"01-075")</f>
        <v>01-075</v>
      </c>
      <c r="H13" s="46" t="str">
        <f ca="1">IFERROR(__xludf.DUMMYFUNCTION("IF(I544="""","""",FILTER(DATOS!$C$4:$C$237,DATOS!$B$4:$B$237=I544))"),"USAQUEN")</f>
        <v>USAQUEN</v>
      </c>
      <c r="I13" s="47" t="s">
        <v>25</v>
      </c>
      <c r="J13" s="47" t="s">
        <v>26</v>
      </c>
      <c r="K13" s="48">
        <v>141701036</v>
      </c>
      <c r="L13" s="50"/>
    </row>
    <row r="14" spans="1:12" ht="68.400000000000006" x14ac:dyDescent="0.3">
      <c r="A14" s="43"/>
      <c r="B14" s="43"/>
      <c r="C14" s="43"/>
      <c r="D14" s="44"/>
      <c r="E14" s="44"/>
      <c r="F14" s="45"/>
      <c r="G14" s="46" t="str">
        <f ca="1">IFERROR(__xludf.DUMMYFUNCTION("IF(I545="""","""",FILTER(DATOS!$D$4:$D$237,DATOS!$B$4:$B$237=I545))"),"01-023")</f>
        <v>01-023</v>
      </c>
      <c r="H14" s="46" t="str">
        <f ca="1">IFERROR(__xludf.DUMMYFUNCTION("IF(I545="""","""",FILTER(DATOS!$C$4:$C$237,DATOS!$B$4:$B$237=I545))"),"USAQUEN")</f>
        <v>USAQUEN</v>
      </c>
      <c r="I14" s="47" t="s">
        <v>27</v>
      </c>
      <c r="J14" s="47" t="s">
        <v>28</v>
      </c>
      <c r="K14" s="48">
        <v>597042733</v>
      </c>
      <c r="L14" s="50"/>
    </row>
    <row r="15" spans="1:12" ht="148.19999999999999" x14ac:dyDescent="0.3">
      <c r="A15" s="43"/>
      <c r="B15" s="43"/>
      <c r="C15" s="43"/>
      <c r="D15" s="44"/>
      <c r="E15" s="44"/>
      <c r="F15" s="45"/>
      <c r="G15" s="46" t="str">
        <f ca="1">IFERROR(__xludf.DUMMYFUNCTION("IF(I546="""","""",FILTER(DATOS!$D$4:$D$237,DATOS!$B$4:$B$237=I546))"),"08-552")</f>
        <v>08-552</v>
      </c>
      <c r="H15" s="46" t="str">
        <f ca="1">IFERROR(__xludf.DUMMYFUNCTION("IF(I546="""","""",FILTER(DATOS!$C$4:$C$237,DATOS!$B$4:$B$237=I546))"),"KENNEDY")</f>
        <v>KENNEDY</v>
      </c>
      <c r="I15" s="47" t="s">
        <v>29</v>
      </c>
      <c r="J15" s="47" t="s">
        <v>30</v>
      </c>
      <c r="K15" s="48">
        <v>1162764898</v>
      </c>
      <c r="L15" s="50"/>
    </row>
    <row r="16" spans="1:12" ht="68.400000000000006" x14ac:dyDescent="0.3">
      <c r="A16" s="43"/>
      <c r="B16" s="43"/>
      <c r="C16" s="43"/>
      <c r="D16" s="44"/>
      <c r="E16" s="44"/>
      <c r="F16" s="45"/>
      <c r="G16" s="46" t="str">
        <f ca="1">IFERROR(__xludf.DUMMYFUNCTION("IF(I557="""","""",FILTER(DATOS!$D$4:$D$237,DATOS!$B$4:$B$237=I557))"),"09-111")</f>
        <v>09-111</v>
      </c>
      <c r="H16" s="46" t="str">
        <f ca="1">IFERROR(__xludf.DUMMYFUNCTION("IF(I557="""","""",FILTER(DATOS!$C$4:$C$237,DATOS!$B$4:$B$237=I557))"),"FONTIBON")</f>
        <v>FONTIBON</v>
      </c>
      <c r="I16" s="47" t="s">
        <v>31</v>
      </c>
      <c r="J16" s="47" t="s">
        <v>32</v>
      </c>
      <c r="K16" s="48">
        <v>177168404</v>
      </c>
      <c r="L16" s="50"/>
    </row>
    <row r="17" spans="1:12" ht="69" customHeight="1" x14ac:dyDescent="0.3">
      <c r="A17" s="51" t="s">
        <v>33</v>
      </c>
      <c r="B17" s="51" t="s">
        <v>34</v>
      </c>
      <c r="C17" s="51" t="s">
        <v>35</v>
      </c>
      <c r="D17" s="52">
        <v>45289</v>
      </c>
      <c r="E17" s="52">
        <v>45624</v>
      </c>
      <c r="F17" s="53">
        <v>1</v>
      </c>
      <c r="G17" s="46" t="str">
        <f ca="1">IFERROR(__xludf.DUMMYFUNCTION("IF(I1025="""","""",FILTER(DATOS!$D$4:$D$237,DATOS!$B$4:$B$237=I1025))"),"11-205")</f>
        <v>11-205</v>
      </c>
      <c r="H17" s="46" t="str">
        <f ca="1">IFERROR(__xludf.DUMMYFUNCTION("IF(I1025="""","""",FILTER(DATOS!$C$4:$C$237,DATOS!$B$4:$B$237=I1025))"),"SUBA")</f>
        <v>SUBA</v>
      </c>
      <c r="I17" s="54" t="s">
        <v>36</v>
      </c>
      <c r="J17" s="47" t="s">
        <v>37</v>
      </c>
      <c r="K17" s="48">
        <v>194575504</v>
      </c>
      <c r="L17" s="50"/>
    </row>
    <row r="18" spans="1:12" ht="250.5" customHeight="1" x14ac:dyDescent="0.3">
      <c r="A18" s="51" t="s">
        <v>38</v>
      </c>
      <c r="B18" s="51" t="s">
        <v>39</v>
      </c>
      <c r="C18" s="51" t="s">
        <v>40</v>
      </c>
      <c r="D18" s="52">
        <v>45616</v>
      </c>
      <c r="E18" s="52">
        <v>45857</v>
      </c>
      <c r="F18" s="51">
        <v>1.66</v>
      </c>
      <c r="G18" s="46" t="str">
        <f ca="1">IFERROR(__xludf.DUMMYFUNCTION("IF(I1236="""","""",FILTER(DATOS!$D$4:$D$237,DATOS!$B$4:$B$237=I1236))"),"03-035")</f>
        <v>03-035</v>
      </c>
      <c r="H18" s="46" t="str">
        <f ca="1">IFERROR(__xludf.DUMMYFUNCTION("IF(I1236="""","""",FILTER(DATOS!$C$4:$C$237,DATOS!$B$4:$B$237=I1236))"),"SANTAFE")</f>
        <v>SANTAFE</v>
      </c>
      <c r="I18" s="46" t="s">
        <v>41</v>
      </c>
      <c r="J18" s="55" t="s">
        <v>42</v>
      </c>
      <c r="K18" s="48">
        <v>213560010</v>
      </c>
      <c r="L18" s="50">
        <v>12900349807</v>
      </c>
    </row>
    <row r="20" spans="1:12" ht="15" customHeight="1" x14ac:dyDescent="0.3">
      <c r="J20" s="56" t="s">
        <v>43</v>
      </c>
      <c r="K20" s="57">
        <f>SUM(K10:K19)</f>
        <v>4852734898</v>
      </c>
    </row>
  </sheetData>
  <autoFilter ref="A9:K18" xr:uid="{00000000-0009-0000-0000-000000000000}"/>
  <mergeCells count="19">
    <mergeCell ref="G7:J8"/>
    <mergeCell ref="K7:K8"/>
    <mergeCell ref="A9:F9"/>
    <mergeCell ref="A10:A16"/>
    <mergeCell ref="B10:B16"/>
    <mergeCell ref="C10:C16"/>
    <mergeCell ref="D10:D16"/>
    <mergeCell ref="E10:E16"/>
    <mergeCell ref="F10:F16"/>
    <mergeCell ref="A1:A2"/>
    <mergeCell ref="A3:J3"/>
    <mergeCell ref="A4:J4"/>
    <mergeCell ref="A5:J5"/>
    <mergeCell ref="A7:A8"/>
    <mergeCell ref="B7:B8"/>
    <mergeCell ref="C7:C8"/>
    <mergeCell ref="D7:D8"/>
    <mergeCell ref="E7:E8"/>
    <mergeCell ref="F7:F8"/>
  </mergeCells>
  <dataValidations count="1">
    <dataValidation type="list" allowBlank="1" showDropDown="1" showErrorMessage="1" sqref="I17:I18" xr:uid="{54FA11FD-957B-4E80-9871-6BA461516F48}">
      <formula1>Nombre_Parque</formula1>
    </dataValidation>
  </dataValidations>
  <pageMargins left="0.7" right="0.7" top="0.75" bottom="0.75" header="0" footer="0"/>
  <pageSetup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2024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Luis Heredia</dc:creator>
  <cp:lastModifiedBy>Luis Heredia</cp:lastModifiedBy>
  <dcterms:created xsi:type="dcterms:W3CDTF">2025-04-11T15:15:55Z</dcterms:created>
  <dcterms:modified xsi:type="dcterms:W3CDTF">2025-04-11T15:16:18Z</dcterms:modified>
</cp:coreProperties>
</file>